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240" windowWidth="19410" windowHeight="6810" tabRatio="725"/>
  </bookViews>
  <sheets>
    <sheet name="Listino 1 WAAS " sheetId="22" r:id="rId1"/>
    <sheet name="Listino 2 APPARATI DC, CS, W" sheetId="31" r:id="rId2"/>
    <sheet name="Listino 3" sheetId="32" r:id="rId3"/>
    <sheet name="Supp.Specialistico" sheetId="33" r:id="rId4"/>
    <sheet name="Prezzo globale offerto" sheetId="34" r:id="rId5"/>
  </sheets>
  <definedNames>
    <definedName name="_xlnm._FilterDatabase" localSheetId="0" hidden="1">'Listino 1 WAAS '!$B$2:$I$117</definedName>
    <definedName name="_xlnm._FilterDatabase" localSheetId="1" hidden="1">'Listino 2 APPARATI DC, CS, W'!$A$2:$F$132</definedName>
    <definedName name="_xlnm.Print_Titles" localSheetId="0">'Listino 1 WAAS '!$1:$2</definedName>
    <definedName name="_xlnm.Print_Titles" localSheetId="1">'Listino 2 APPARATI DC, CS, W'!$1:$2</definedName>
  </definedNames>
  <calcPr calcId="145621"/>
</workbook>
</file>

<file path=xl/calcChain.xml><?xml version="1.0" encoding="utf-8"?>
<calcChain xmlns="http://schemas.openxmlformats.org/spreadsheetml/2006/main">
  <c r="D5" i="34" l="1"/>
  <c r="G3" i="33" l="1"/>
  <c r="F3" i="33"/>
  <c r="E8" i="32"/>
  <c r="E9" i="32"/>
  <c r="E7" i="32"/>
  <c r="E5" i="32"/>
  <c r="E4" i="32"/>
  <c r="E3" i="32"/>
  <c r="D7" i="32"/>
  <c r="F7" i="32" s="1"/>
  <c r="D5" i="32"/>
  <c r="D9" i="32" s="1"/>
  <c r="F9" i="32" s="1"/>
  <c r="D4" i="32"/>
  <c r="D8" i="32" s="1"/>
  <c r="F8" i="32" s="1"/>
  <c r="D3" i="32"/>
  <c r="F131" i="31"/>
  <c r="E94" i="31"/>
  <c r="E125" i="31"/>
  <c r="E123" i="31"/>
  <c r="E122" i="31"/>
  <c r="E120" i="31"/>
  <c r="E118" i="31"/>
  <c r="E116" i="31"/>
  <c r="E113" i="31"/>
  <c r="E111" i="31"/>
  <c r="E107" i="31"/>
  <c r="E105" i="31"/>
  <c r="E101" i="31"/>
  <c r="E91" i="31"/>
  <c r="E90" i="31"/>
  <c r="E88" i="31"/>
  <c r="E87" i="31"/>
  <c r="E85" i="31"/>
  <c r="E83" i="31"/>
  <c r="E82" i="31"/>
  <c r="E80" i="31"/>
  <c r="E78" i="31"/>
  <c r="E77" i="31"/>
  <c r="E75" i="31"/>
  <c r="E74" i="31"/>
  <c r="E72" i="31"/>
  <c r="E71" i="31"/>
  <c r="E70" i="31"/>
  <c r="E69" i="31"/>
  <c r="E68" i="31"/>
  <c r="E67" i="31"/>
  <c r="E66" i="31"/>
  <c r="E64" i="31"/>
  <c r="E55" i="31"/>
  <c r="E49" i="31"/>
  <c r="E47" i="31"/>
  <c r="E43" i="31"/>
  <c r="E41" i="31"/>
  <c r="E39" i="31"/>
  <c r="E38" i="31"/>
  <c r="E29" i="31"/>
  <c r="E28" i="31"/>
  <c r="E22" i="31"/>
  <c r="E20" i="31"/>
  <c r="E12" i="31"/>
  <c r="E11" i="31"/>
  <c r="E10" i="31"/>
  <c r="E3" i="31"/>
  <c r="F125" i="31"/>
  <c r="F123" i="31"/>
  <c r="F122" i="31"/>
  <c r="F120" i="31"/>
  <c r="F118" i="31"/>
  <c r="F116" i="31"/>
  <c r="F113" i="31"/>
  <c r="F111" i="31"/>
  <c r="F107" i="31"/>
  <c r="F105" i="31"/>
  <c r="F101" i="31"/>
  <c r="F94" i="31"/>
  <c r="F91" i="31"/>
  <c r="F90" i="31"/>
  <c r="F88" i="31"/>
  <c r="F87" i="31"/>
  <c r="F85" i="31"/>
  <c r="F83" i="31"/>
  <c r="F82" i="31"/>
  <c r="F80" i="31"/>
  <c r="F78" i="31"/>
  <c r="F77" i="31"/>
  <c r="F75" i="31"/>
  <c r="F74" i="31"/>
  <c r="F72" i="31"/>
  <c r="F71" i="31"/>
  <c r="F70" i="31"/>
  <c r="F69" i="31"/>
  <c r="F68" i="31"/>
  <c r="F67" i="31"/>
  <c r="F66" i="31"/>
  <c r="F64" i="31"/>
  <c r="F55" i="31"/>
  <c r="F49" i="31"/>
  <c r="F47" i="31"/>
  <c r="F43" i="31"/>
  <c r="F41" i="31"/>
  <c r="F39" i="31"/>
  <c r="F38" i="31"/>
  <c r="F29" i="31"/>
  <c r="F28" i="31"/>
  <c r="F22" i="31"/>
  <c r="F20" i="31"/>
  <c r="F12" i="31"/>
  <c r="F11" i="31"/>
  <c r="F10" i="31"/>
  <c r="F3" i="31"/>
  <c r="G117" i="22"/>
  <c r="G115" i="22"/>
  <c r="I111" i="22"/>
  <c r="I108" i="22"/>
  <c r="I104" i="22"/>
  <c r="I103" i="22"/>
  <c r="I102" i="22"/>
  <c r="I96" i="22"/>
  <c r="I93" i="22"/>
  <c r="I92" i="22"/>
  <c r="I91" i="22"/>
  <c r="I78" i="22"/>
  <c r="I75" i="22"/>
  <c r="I71" i="22"/>
  <c r="I69" i="22"/>
  <c r="I65" i="22"/>
  <c r="I62" i="22"/>
  <c r="I61" i="22"/>
  <c r="I60" i="22"/>
  <c r="I48" i="22"/>
  <c r="I43" i="22"/>
  <c r="I40" i="22"/>
  <c r="I39" i="22"/>
  <c r="I38" i="22"/>
  <c r="I26" i="22"/>
  <c r="I25" i="22"/>
  <c r="I18" i="22"/>
  <c r="I16" i="22"/>
  <c r="I15" i="22"/>
  <c r="I14" i="22"/>
  <c r="I13" i="22"/>
  <c r="I4" i="22"/>
  <c r="I5" i="22"/>
  <c r="I6" i="22"/>
  <c r="H3" i="22"/>
  <c r="H92" i="22"/>
  <c r="H111" i="22"/>
  <c r="H108" i="22"/>
  <c r="H104" i="22"/>
  <c r="H103" i="22"/>
  <c r="H102" i="22"/>
  <c r="H96" i="22"/>
  <c r="H93" i="22"/>
  <c r="H91" i="22"/>
  <c r="H78" i="22"/>
  <c r="H75" i="22"/>
  <c r="H71" i="22"/>
  <c r="H69" i="22"/>
  <c r="H65" i="22"/>
  <c r="H62" i="22"/>
  <c r="H61" i="22"/>
  <c r="H60" i="22"/>
  <c r="H48" i="22"/>
  <c r="H43" i="22"/>
  <c r="H40" i="22"/>
  <c r="H39" i="22"/>
  <c r="H38" i="22"/>
  <c r="H26" i="22"/>
  <c r="H25" i="22"/>
  <c r="H18" i="22"/>
  <c r="H16" i="22"/>
  <c r="H15" i="22"/>
  <c r="H14" i="22"/>
  <c r="H13" i="22"/>
  <c r="H4" i="22"/>
  <c r="H5" i="22"/>
  <c r="H6" i="22"/>
  <c r="I3" i="22"/>
  <c r="E114" i="22" l="1"/>
  <c r="E116" i="22" s="1"/>
  <c r="G116" i="22" s="1"/>
  <c r="G114" i="22"/>
  <c r="B17" i="34" l="1"/>
  <c r="C5" i="34"/>
  <c r="C17" i="34" s="1"/>
  <c r="C14" i="34"/>
  <c r="D14" i="34"/>
  <c r="D3" i="33"/>
  <c r="D10" i="34"/>
  <c r="D12" i="34"/>
  <c r="E130" i="31" l="1"/>
  <c r="D11" i="34"/>
  <c r="D9" i="34"/>
  <c r="D8" i="34"/>
  <c r="E132" i="31" l="1"/>
  <c r="F132" i="31" s="1"/>
  <c r="F130" i="31"/>
  <c r="D6" i="34"/>
  <c r="D13" i="34"/>
  <c r="D7" i="34" l="1"/>
  <c r="D3" i="34"/>
  <c r="D4" i="34" l="1"/>
  <c r="D17" i="34" s="1"/>
</calcChain>
</file>

<file path=xl/sharedStrings.xml><?xml version="1.0" encoding="utf-8"?>
<sst xmlns="http://schemas.openxmlformats.org/spreadsheetml/2006/main" count="683" uniqueCount="484">
  <si>
    <t>1.0</t>
  </si>
  <si>
    <t>1.1</t>
  </si>
  <si>
    <t>1.2</t>
  </si>
  <si>
    <t>1.3</t>
  </si>
  <si>
    <t>1.4</t>
  </si>
  <si>
    <t>1.5</t>
  </si>
  <si>
    <t>2.0</t>
  </si>
  <si>
    <t>2.1</t>
  </si>
  <si>
    <t>2.2</t>
  </si>
  <si>
    <t>2.3</t>
  </si>
  <si>
    <t>3.0</t>
  </si>
  <si>
    <t>4.0</t>
  </si>
  <si>
    <t>3.1</t>
  </si>
  <si>
    <t>4.1</t>
  </si>
  <si>
    <t>1.6</t>
  </si>
  <si>
    <t>1.7</t>
  </si>
  <si>
    <t>1.8</t>
  </si>
  <si>
    <t>1.9</t>
  </si>
  <si>
    <t>1.10</t>
  </si>
  <si>
    <t>2.4</t>
  </si>
  <si>
    <t>2.5</t>
  </si>
  <si>
    <t>2.6</t>
  </si>
  <si>
    <t>2.7</t>
  </si>
  <si>
    <t>2.8</t>
  </si>
  <si>
    <t>2.9</t>
  </si>
  <si>
    <t>2.10</t>
  </si>
  <si>
    <t>2.11</t>
  </si>
  <si>
    <t>3.2</t>
  </si>
  <si>
    <t>3.3</t>
  </si>
  <si>
    <t>3.4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</si>
  <si>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</si>
  <si>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</si>
  <si>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</si>
  <si>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</si>
  <si>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</si>
  <si>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</si>
  <si>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</si>
  <si>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</si>
  <si>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</si>
  <si>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</si>
  <si>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</si>
  <si>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</si>
  <si>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SL-39-APP-K9</t>
  </si>
  <si>
    <t>AppX License with; DATA and WAAS for Cisco ISR 3900 Series</t>
  </si>
  <si>
    <t>SL-29-APP-K9</t>
  </si>
  <si>
    <t>AppX License with; DATA and WAAS for Cisco 2900 Series</t>
  </si>
  <si>
    <t>UCS-E140S-M2/K9=</t>
  </si>
  <si>
    <t>UCS-E SingleWide 4Cor CPU 2x8GB SD 1x8GB UDIMM 1-2 HDD</t>
  </si>
  <si>
    <t>E100S-MEM-UDIMM8G</t>
  </si>
  <si>
    <t>8GB 1333MHz VLP UDIMM/PC3-10600 2R for SinglWde UCS-E</t>
  </si>
  <si>
    <t>E100S-HDD-SATA1T</t>
  </si>
  <si>
    <t>1 TB SATA hard disk drive for SingleWide UCS-E</t>
  </si>
  <si>
    <t>FL-SRE-V-HOSTVC</t>
  </si>
  <si>
    <t>Paper license for SRE VMware ESXi with vCenter agent</t>
  </si>
  <si>
    <t>VMware Vsphere Hypervisor (ESXi) v5.5 software for  UCS E</t>
  </si>
  <si>
    <t>8 GB SD Card for SingleWide and DoubleWide UCS-E</t>
  </si>
  <si>
    <t>VWAAS software container for UCS-E</t>
  </si>
  <si>
    <t>VWAAS 1300 Connections single router with UCS-E only</t>
  </si>
  <si>
    <t>Cisco VWAAS Software Release 5.4 - 1300 Connections</t>
  </si>
  <si>
    <t>Configure hard drives as RAID 1 (Mirror)</t>
  </si>
  <si>
    <t>Virtual WAAS (Separate License Required)</t>
  </si>
  <si>
    <t>Cisco VWAAS Software Release 5.4 - 2500 Connections</t>
  </si>
  <si>
    <t>VWAAS 2500 Connections single router with UCS-E only</t>
  </si>
  <si>
    <t>LIC-50K-VWAAS</t>
  </si>
  <si>
    <t>License for 50000 optimized connections</t>
  </si>
  <si>
    <t>Cisco VWAAS Software Release 5.4 - 50000 Connections</t>
  </si>
  <si>
    <t>Virtual WAAS Central Manager (Separate License Required)</t>
  </si>
  <si>
    <t>LIC-VCM-2000N</t>
  </si>
  <si>
    <t>License to manage up to 2000 WAAS Nodes</t>
  </si>
  <si>
    <t>Cisco VCM Software Release 5.4 - 2000 Nodes</t>
  </si>
  <si>
    <t>ISR4331-AX/K9</t>
  </si>
  <si>
    <t>Cisco ISR 4331 AX Bundle w/ APP,SEC lic</t>
  </si>
  <si>
    <t>IP Base License for Cisco ISR 4330 Series</t>
  </si>
  <si>
    <t>AppX License for Cisco ISR 4330 Series</t>
  </si>
  <si>
    <t>AC Power Supply for Cisco ISR 4330</t>
  </si>
  <si>
    <t>AC Power Cord (Italy), C13, CEI 23-16, 2.5m</t>
  </si>
  <si>
    <t>Blank faceplate for NIM slot on Cisco ISR 4400</t>
  </si>
  <si>
    <t>4G DRAM (2G+2G) for Cisco ISR 4330, 4350</t>
  </si>
  <si>
    <t>4G Flash Memory for Cisco ISR 4300 (Soldered on motherboard)</t>
  </si>
  <si>
    <t>ISRWAAS 750 conns RTU for ISR4300 series</t>
  </si>
  <si>
    <t>VWAAS 1300 conns RTU for UCS-E on single ISR only</t>
  </si>
  <si>
    <t>Security License for Cisco ISR 4330 Series</t>
  </si>
  <si>
    <t>Cisco ISR 4300 Series IOS XE Universal</t>
  </si>
  <si>
    <t>UCS-E140S-M2/K9</t>
  </si>
  <si>
    <t>UCS-E,SingleWide,4Cor CPU,2x8GB SD,1x8GB UDIMM,1-2 HDD</t>
  </si>
  <si>
    <t>1 TB, SATA hard disk drive for SingleWide UCS-E</t>
  </si>
  <si>
    <t>Cisco VWAAS Software Release 5.5 - 1300 Connections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</si>
  <si>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</si>
  <si>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</si>
  <si>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</si>
  <si>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</si>
  <si>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</si>
  <si>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</si>
  <si>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</si>
  <si>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</si>
  <si>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</si>
  <si>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</si>
  <si>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</si>
  <si>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</si>
  <si>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</si>
  <si>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</si>
  <si>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</si>
  <si>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</si>
  <si>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</si>
  <si>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WAAS-RTU-1300U2500</t>
  </si>
  <si>
    <t>Upgrade 1300 WAAS connection RTU to 2500 connection RTU</t>
  </si>
  <si>
    <t>Cisco VWAAS Software Release 5.5 - 2500 Connections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</si>
  <si>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</si>
  <si>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</si>
  <si>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</si>
  <si>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</si>
  <si>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</si>
  <si>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</si>
  <si>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</si>
  <si>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</si>
  <si>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</si>
  <si>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ISR4451-X-AX/K9</t>
  </si>
  <si>
    <t>Cisco ISR 4451 AX Bundle with APP and SEC license</t>
  </si>
  <si>
    <t>IP Base License for Cisco ISR 4400 Series</t>
  </si>
  <si>
    <t>4G to 16G DRAM Upgrade (8G+8G) for Cisco ISR 4400</t>
  </si>
  <si>
    <t>8G to 32G Compact Flash Memory Upgrade for Cisco ISR 4450</t>
  </si>
  <si>
    <t>ISR4451XWAAS-200G</t>
  </si>
  <si>
    <t>ISRWAAS BUN,DRAM 16GB, Flash Mem 32G, (200+200) GB SSD</t>
  </si>
  <si>
    <t>SF-I44-5.5-K9</t>
  </si>
  <si>
    <t>ISRWAAS Software Release 5.5 preloaded on ISR 4400 Series</t>
  </si>
  <si>
    <t>PWR-4450-AC</t>
  </si>
  <si>
    <t>AC Power Supply for Cisco ISR 4450 and ISR4350</t>
  </si>
  <si>
    <t>PWR-4450-AC/2</t>
  </si>
  <si>
    <t>AC Power Supply (Secondary PS) for Cisco ISR 4450</t>
  </si>
  <si>
    <t>2G DRAM (1 DIMM) for Cisco ISR 4400 Data Plane</t>
  </si>
  <si>
    <t>Cover for empty POE slot on Cisco ISR 4450</t>
  </si>
  <si>
    <t>Removable faceplate for SM slot on Cisco 2900,3900,4400 ISR</t>
  </si>
  <si>
    <t>ISRWAAS RTU for 2500 connections</t>
  </si>
  <si>
    <t>Security License for Cisco ISR 4400 Series</t>
  </si>
  <si>
    <t>WAAS and VWAAS Right to Use for 2500 connections</t>
  </si>
  <si>
    <t>SL-44-APP-K9</t>
  </si>
  <si>
    <t>AppX License for Cisco ISR 4400 Series</t>
  </si>
  <si>
    <t>Cisco ISR 4400 Series IOS XE Universal</t>
  </si>
  <si>
    <t>NIM Carrier Card for SSD Drives</t>
  </si>
  <si>
    <t>200 GB, SATA Solid State Disk</t>
  </si>
  <si>
    <t>VWAAS 2500 Connections, single router with UCS-E only</t>
  </si>
  <si>
    <t>5.0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</si>
  <si>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</si>
  <si>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</si>
  <si>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</si>
  <si>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</si>
  <si>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</si>
  <si>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</si>
  <si>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</si>
  <si>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</si>
  <si>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</si>
  <si>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</si>
  <si>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</si>
  <si>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</si>
  <si>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</si>
  <si>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</si>
  <si>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</si>
  <si>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</si>
  <si>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</si>
  <si>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</si>
  <si>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</si>
  <si>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</si>
  <si>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</si>
  <si>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</si>
  <si>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</si>
  <si>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</si>
  <si>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</si>
  <si>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</si>
  <si>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</si>
  <si>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</si>
  <si>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</si>
  <si>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</si>
  <si>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</si>
  <si>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MEM-1900-2GB=</t>
  </si>
  <si>
    <t>2GB DRAM (1 DIMM) for Cisco 1941/1941W ISR, Spare</t>
  </si>
  <si>
    <t>SL-19-APP-K9=</t>
  </si>
  <si>
    <t>AppX License with: DATA and WAAS for Cisco 1900 Series</t>
  </si>
  <si>
    <t>Data RTU for Cisco 1900 Series</t>
  </si>
  <si>
    <t>WAASX Feature License RTU  for 1900 Series</t>
  </si>
  <si>
    <t>6.0</t>
  </si>
  <si>
    <t>6.1</t>
  </si>
  <si>
    <t>6.3</t>
  </si>
  <si>
    <t>6.2</t>
  </si>
  <si>
    <t>C1-N9K-C9396PX</t>
  </si>
  <si>
    <t>Cisco ONE Nexus 9300 48p 1/10G SFP+ and 1 uplink module slot</t>
  </si>
  <si>
    <t>Nexus 9300 Accessory Kit</t>
  </si>
  <si>
    <t>Nexus 9300 Fan 2, Port-side Exhaust</t>
  </si>
  <si>
    <t>Nexus 9500, 9300, 3000 Base NX-OS Software Rel 7.0(3)I2(1)</t>
  </si>
  <si>
    <t>Power Cord, 250VAC 10A CEI 23-16/VII Plug, Italy</t>
  </si>
  <si>
    <t>Nexus 9300 650W AC PS, Port-side Exhaust</t>
  </si>
  <si>
    <t>Nexus 9300 Rack Mount Kit</t>
  </si>
  <si>
    <t>N9K-M6PQ-E</t>
  </si>
  <si>
    <t>ACI capable Uplink Module for Nexus 9300, 6p 40G QSFP</t>
  </si>
  <si>
    <t>QSFP-40G-SR-BD</t>
  </si>
  <si>
    <t>QSFP40G BiDi Short-reach Transceiver</t>
  </si>
  <si>
    <t>C1F2PNEX9300K9</t>
  </si>
  <si>
    <t>Cisco ONE Foundation Perpetual Nexus 9300 48 Port</t>
  </si>
  <si>
    <t>Cisco ONE DCNM for LAN Advanced Edt. for Nexus 9300 switches</t>
  </si>
  <si>
    <t>Cisco ONE Energy Mgmt Perpetual Lic - 1 DC End Point</t>
  </si>
  <si>
    <t>Cisco ONE PI Device License for LF &amp; AS for Nexus 9K</t>
  </si>
  <si>
    <t>LAN Enterprise License for Nexus 9300 Platform</t>
  </si>
  <si>
    <t>Cisco ONE ACI SW license for a 48p 1/10G Nexus 9K</t>
  </si>
  <si>
    <t>Cisco ONE Tap/SPAN Agg lic for 1 Cisco Nexus Switch</t>
  </si>
  <si>
    <t>Nexus 9300 Network Services (includes ITD)</t>
  </si>
  <si>
    <t>SFP-10G-SR-S=</t>
  </si>
  <si>
    <t>10GBASE-SR SFP Module, Enterprise-Class</t>
  </si>
  <si>
    <t>C1-N9K-C9332PQ</t>
  </si>
  <si>
    <t>Cisco ONE Nexus 9332 ACI Leaf switch with 32p 40G QSFP</t>
  </si>
  <si>
    <t>Nexus 3064PQ Accessory Kit</t>
  </si>
  <si>
    <t>Nexus 2K/3K/9K Single Fan, port side intake airflow</t>
  </si>
  <si>
    <t>Nexus 9300 650W AC PS, Port-side Intake</t>
  </si>
  <si>
    <t>C1F4PNEX9300K9</t>
  </si>
  <si>
    <t>Cisco ONE Foundation Perpetual Nexus 9332</t>
  </si>
  <si>
    <t>Cisco ONE Nexus 9300 Network Services (includes ITD)</t>
  </si>
  <si>
    <t>Cisco ONE ACI SW license 32 leaf ports 40G Nexus 9K switch</t>
  </si>
  <si>
    <t>R-VTS-CTRL-RR-K9=</t>
  </si>
  <si>
    <t>VTS License for VTS Overlay and Route Controller (XRv)</t>
  </si>
  <si>
    <t>L-VTS-48-10G=</t>
  </si>
  <si>
    <t>VTS RTU License for 48 10G servers</t>
  </si>
  <si>
    <t>N2K-C2232PF</t>
  </si>
  <si>
    <t>Nexus 2232PP with 16 FET, choice of airflow/power</t>
  </si>
  <si>
    <t>N2K Uplink option FET-10G to FET-10G</t>
  </si>
  <si>
    <t>SFP-H10GB-CU3M</t>
  </si>
  <si>
    <t>10GBASE-CU SFP+ Cable 3 Meter</t>
  </si>
  <si>
    <t>10G Line Extender for FEX</t>
  </si>
  <si>
    <t>Standard airflow pack: N2K-C2232PP-10GE, 2AC PS, 1Fan</t>
  </si>
  <si>
    <t>N2K-C2248TF-E</t>
  </si>
  <si>
    <t>Nexus 2248TP-E with 8 FET, choice of airflow/power</t>
  </si>
  <si>
    <t>Standard Airflow pack:N2K-C2248TP-E-1GE, 2 AC PS, 1Fan</t>
  </si>
  <si>
    <t>N3K-C3524-X-SPL3</t>
  </si>
  <si>
    <t>Nexus 3524x, 24 10G Ports, L3 Promotion</t>
  </si>
  <si>
    <t>Nexus 3524 Factory Installed 24 port license</t>
  </si>
  <si>
    <t>Nexus 3524 Layer 3 LAN Enterprise License</t>
  </si>
  <si>
    <t>Nexus 3500 Base License</t>
  </si>
  <si>
    <t>Nexus 2K/3K/9K Single Fan, port side exhaust airflow</t>
  </si>
  <si>
    <t>NX-OS Release 6.0(2)A6(3)</t>
  </si>
  <si>
    <t>N2K/N3K AC Power Supply, Std airflow (port side exhaust)</t>
  </si>
  <si>
    <t>N55-M16UP=</t>
  </si>
  <si>
    <t>Nexus 5500 Unified Ports Module 16p</t>
  </si>
  <si>
    <t>NXA-PAC-1100W=</t>
  </si>
  <si>
    <t>Nexus 1100W Platinum PS, Forward airflow (Port side outlet)</t>
  </si>
  <si>
    <t>Power Cord 250VAC 10A CEE 7/7 Plug EU</t>
  </si>
  <si>
    <t>QSFP-40G-SR-BD=</t>
  </si>
  <si>
    <t>GLC-SX-MMD=</t>
  </si>
  <si>
    <t>1000BASE-SX SFP transceiver module, MMF, 850nm, DOM</t>
  </si>
  <si>
    <t>N56-M24UP2Q=</t>
  </si>
  <si>
    <t>Nexus 56128P Module, 24x 10G SFP+ UP, 2x QSFP+ fixed ports</t>
  </si>
  <si>
    <t>X2-10GB-SR=</t>
  </si>
  <si>
    <t>10GBASE-SR X2 Module</t>
  </si>
  <si>
    <t>XENPAK-10GB-SR-RF</t>
  </si>
  <si>
    <t>10GBASE-SR XENPAK Module REMANUFACTURED</t>
  </si>
  <si>
    <t>R-VMVCS-CTRL-K9</t>
  </si>
  <si>
    <t>E-Delivery - Virtual VCS Control, incl FindMe app</t>
  </si>
  <si>
    <t>LIC-VCS-10</t>
  </si>
  <si>
    <t>Video Comm Server 10 Add Non-traversal Network Calls</t>
  </si>
  <si>
    <t>Software Image for VCS with Encryption, Version 8.X</t>
  </si>
  <si>
    <t>R-VMVCS-EXPWY-K9</t>
  </si>
  <si>
    <t>E-Delivery-Virtual VCS Expressway, Dual Netwrk interface</t>
  </si>
  <si>
    <t>LIC-VCSE-10</t>
  </si>
  <si>
    <t>Video Communication Server - 10 Traversal Calls</t>
  </si>
  <si>
    <t>LIC-VCS-50</t>
  </si>
  <si>
    <t>Video Comm Server 50 Add Non-traversal Network Calls</t>
  </si>
  <si>
    <t>VCS Licenses PAK PIDs</t>
  </si>
  <si>
    <t>L-VCS-20</t>
  </si>
  <si>
    <t>Order L-VCS-PAK for E-dlvryof 20 VCS non-traversal calls</t>
  </si>
  <si>
    <t>L-VCSE-20</t>
  </si>
  <si>
    <t>Order L-VCS-PAK for E-dlvry of 20 VCS traversal calls</t>
  </si>
  <si>
    <t>Cisco TelePresence Shared Multiparty</t>
  </si>
  <si>
    <t>LIC-TP-SMP</t>
  </si>
  <si>
    <t>Shared Multiparty License for 1 Concurrent Meeting</t>
  </si>
  <si>
    <t>LIC-SMP-STARTERKIT</t>
  </si>
  <si>
    <t>Shared MP Starter Kit inc Conductor &amp; TMS with 25 devices</t>
  </si>
  <si>
    <t>Cisco VM Telepresence Server</t>
  </si>
  <si>
    <t>AES and HTTPS option for VTS</t>
  </si>
  <si>
    <t>R-VMTCS-PRO10P-K9</t>
  </si>
  <si>
    <t>Virtual TCS 10 Rec, 2 Live Port with Premium Resolution</t>
  </si>
  <si>
    <t>Cisco Business Edition 6000-Electronic SW Delivery-Top Level</t>
  </si>
  <si>
    <t>Business Edition 6000 v10 export restricted software</t>
  </si>
  <si>
    <t>Cisco Expressway-C Server, Virtual Edition</t>
  </si>
  <si>
    <t>Cisco Expressway-E Server, Virtual Edition</t>
  </si>
  <si>
    <t>Software Image for Expressway with Encryption, Version X8</t>
  </si>
  <si>
    <t>Jabber Guest Session</t>
  </si>
  <si>
    <t>CTS-MX700D-2CAM-K9</t>
  </si>
  <si>
    <t>Cisco MX700, Dual 55, Dual Cam</t>
  </si>
  <si>
    <t>Power Cord EUR YP23 to YC12</t>
  </si>
  <si>
    <t>Cisco MX700 Dual Screen Floor Stand Kit</t>
  </si>
  <si>
    <t>License key to activate sw encryption module</t>
  </si>
  <si>
    <t>LIC-TP-SMP-EP</t>
  </si>
  <si>
    <t>Shared Multiparty Lic for 1 Concurrent Meeting inc 2 RMS Lic</t>
  </si>
  <si>
    <t>Choose if CUCM version 10.x for included TP-Room License</t>
  </si>
  <si>
    <t>CTS-MX800S-2CAM-K9</t>
  </si>
  <si>
    <t>Cisco MX800, Single 70, Dual Camera</t>
  </si>
  <si>
    <t>CTS-MX800-S-FSK Cisco MX800 Single Screen Floor stand kit</t>
  </si>
  <si>
    <t>CTS-SX80-IP60-K9</t>
  </si>
  <si>
    <t>Cisco SX80 Codec, Precision 60 Cam, Touch 10</t>
  </si>
  <si>
    <t>Pwr Cord Euro 1.8m Black YP-23 To YC-12</t>
  </si>
  <si>
    <t>CTS-MIC-TABL60</t>
  </si>
  <si>
    <t xml:space="preserve">Cisco TelePresence Table Microphone 60 </t>
  </si>
  <si>
    <t>Solutions Plus for VBRICK REV User Tiers - Top Level</t>
  </si>
  <si>
    <t>OP-STARTER</t>
  </si>
  <si>
    <t>On Prem Rev Starter Portal up to 1000 users</t>
  </si>
  <si>
    <t>Solutions Plus for VBRICK REV DME - Top Level</t>
  </si>
  <si>
    <t>DME-S</t>
  </si>
  <si>
    <t>Distributed Media Engine Small</t>
  </si>
  <si>
    <t>DME-L</t>
  </si>
  <si>
    <t>Distributed Media Engine Large</t>
  </si>
  <si>
    <t>AIR-CAP3702I-E-K9</t>
  </si>
  <si>
    <t>802.11ac Ctrlr AP 4x4:3SS w/CleanAir; Int Ant; E Reg Domain</t>
  </si>
  <si>
    <t>Cisco 3700 Series IOS WIRELESS LAN RECOVERY</t>
  </si>
  <si>
    <t>802.11n AP Low Profile Mounting Bracket (Default)</t>
  </si>
  <si>
    <t>Ceiling Grid Clip for Aironet APs - Recessed Mount (Default)</t>
  </si>
  <si>
    <t>Descrizione</t>
  </si>
  <si>
    <t>Q.tà</t>
  </si>
  <si>
    <t>Numero</t>
  </si>
  <si>
    <t>Codice prodotto</t>
  </si>
  <si>
    <t>Codice Prodotto</t>
  </si>
  <si>
    <t xml:space="preserve">Descrizione  </t>
  </si>
  <si>
    <t>Descrizione VDC</t>
  </si>
  <si>
    <t>Descrizione WIRELESS</t>
  </si>
  <si>
    <t>Tipologia</t>
  </si>
  <si>
    <t>WAAS
 CENTRALE</t>
  </si>
  <si>
    <t>Moduli
Server Tipo B</t>
  </si>
  <si>
    <t>Moduli
Server Tipo A</t>
  </si>
  <si>
    <t>Router tipo A</t>
  </si>
  <si>
    <t xml:space="preserve">Router tipo B </t>
  </si>
  <si>
    <t xml:space="preserve">Router tipo C </t>
  </si>
  <si>
    <t>LIC-Waasx-1900</t>
  </si>
  <si>
    <t>Listino 1 - WAAS</t>
  </si>
  <si>
    <t>7.0</t>
  </si>
  <si>
    <t>7.1</t>
  </si>
  <si>
    <t>7.2</t>
  </si>
  <si>
    <t>8.0</t>
  </si>
  <si>
    <t>8.1</t>
  </si>
  <si>
    <t>8.2</t>
  </si>
  <si>
    <t>Prezzo Unitario Offerto</t>
  </si>
  <si>
    <t>Prezzo Totale Offerto</t>
  </si>
  <si>
    <t>Percentuale offerta per il servizio di manutenzione a canone per 36 mesi</t>
  </si>
  <si>
    <t>Prezzo complessivo offerto per il servizio di manutenzione a canone per 36 mesi</t>
  </si>
  <si>
    <t>Prezzo complessivo offerto per il listino 1</t>
  </si>
  <si>
    <t>Base d'asta per il servizio di manutenzione a canone per 36 mesi</t>
  </si>
  <si>
    <t>Base d'asta per il servizio di personalizzazione</t>
  </si>
  <si>
    <t>Base d'asta fornitura e servizi connessi
per il listino 1</t>
  </si>
  <si>
    <t>Descrizione Piattaforma Nexus 9300</t>
  </si>
  <si>
    <t>Descrizione Piattaforma Nexus 2000</t>
  </si>
  <si>
    <t>Descrizione Piattaforma Nexus 3000</t>
  </si>
  <si>
    <t>Descrizione Piattaforma Nexus 5X00</t>
  </si>
  <si>
    <t>Descrizione Piattaforma Catalyst 6500</t>
  </si>
  <si>
    <t>Base d'asta fornitura e servizi connessi
per il listino 2</t>
  </si>
  <si>
    <t>Prezzo complessivo offerto per il listino 2</t>
  </si>
  <si>
    <t>Listino</t>
  </si>
  <si>
    <t>Famiglia 1</t>
  </si>
  <si>
    <t>Famiglia 2</t>
  </si>
  <si>
    <t>Famiglia 3</t>
  </si>
  <si>
    <t>basi d'asta
fornitura e servizi connessi</t>
  </si>
  <si>
    <t>Listino 3 Famiglia 1,  Famiglia 2 e Famiglia 3</t>
  </si>
  <si>
    <t>prezzo complessivo offerto</t>
  </si>
  <si>
    <t xml:space="preserve">sconto offerto </t>
  </si>
  <si>
    <t>percentuale offerta</t>
  </si>
  <si>
    <t>prezzo complessivo offerto
fornitura e servizi connessi</t>
  </si>
  <si>
    <t>prezzo complessivo offerto
servizio di manutenzione</t>
  </si>
  <si>
    <t>Servizio</t>
  </si>
  <si>
    <t>Servizio di supporto specialistico</t>
  </si>
  <si>
    <t>Supporto Specialistisco</t>
  </si>
  <si>
    <t>base d'asta</t>
  </si>
  <si>
    <t>tariffa giornaliera offerta</t>
  </si>
  <si>
    <t>Numero giornate richieste</t>
  </si>
  <si>
    <t>tariffa giornaliera</t>
  </si>
  <si>
    <t>Riepilogo Offerta</t>
  </si>
  <si>
    <t>listino/servizio</t>
  </si>
  <si>
    <t>massimale</t>
  </si>
  <si>
    <t xml:space="preserve">base d'asta </t>
  </si>
  <si>
    <t>base d'asta complessiva</t>
  </si>
  <si>
    <t>prezzo globale offerto 
(valido ai fini dell'aggiudicazione)</t>
  </si>
  <si>
    <t>Listino 1 fornitura e servizi</t>
  </si>
  <si>
    <t>Listino 1 manutenzione</t>
  </si>
  <si>
    <t>Listino 2 manutenzione</t>
  </si>
  <si>
    <t>Listino 2 fornitura e servizi</t>
  </si>
  <si>
    <t>Listino 3 famiglia 1 fornitura e servizi</t>
  </si>
  <si>
    <t>Listino 3 famiglia 1 manutenzione</t>
  </si>
  <si>
    <t>Listino 3 famiglia 2 fornitura e servizi</t>
  </si>
  <si>
    <t>Listino 3 famiglia 2 manutenzione</t>
  </si>
  <si>
    <t>Listino 3 famiglia 3 fornitura e servizi</t>
  </si>
  <si>
    <t>Listino 3 famiglia 3 manutenzione</t>
  </si>
  <si>
    <t>Listino 1 personalizzazione</t>
  </si>
  <si>
    <t>importo massimo contrattuale</t>
  </si>
  <si>
    <t>basi d'asta
servizio di manutenzione a canone
per 36 mesi</t>
  </si>
  <si>
    <t>SW-UCSE-VM-5.5-K9 *</t>
  </si>
  <si>
    <t>E100-SD-8G *</t>
  </si>
  <si>
    <t>E100S-MEM-UDIMM8G  *</t>
  </si>
  <si>
    <t>VIRTUAL-WAAS *</t>
  </si>
  <si>
    <t>LIC-1300-VWAAS-AX *</t>
  </si>
  <si>
    <t>SF-UCVW1300-5.4-K9 *</t>
  </si>
  <si>
    <t>DISK-MODE-RAID-1 *</t>
  </si>
  <si>
    <t>E100S-MEM-UDIMM8G *</t>
  </si>
  <si>
    <t>LIC-2500-VWAAS-AX *</t>
  </si>
  <si>
    <t>SF-UCVW2500-5.4-K9 *</t>
  </si>
  <si>
    <t>SL-4330-IPB-K9 *</t>
  </si>
  <si>
    <t>SL-4330-APP-K9 *</t>
  </si>
  <si>
    <t>PWR-4330-AC *</t>
  </si>
  <si>
    <t>CAB-ACI *</t>
  </si>
  <si>
    <t>NIM-BLANK *</t>
  </si>
  <si>
    <t>MEM-4300-4G *</t>
  </si>
  <si>
    <t>MEM-FLSH-4G *</t>
  </si>
  <si>
    <t>ISRWAAS-RTU-750 *</t>
  </si>
  <si>
    <t>VWAAS-RTU-1300 *</t>
  </si>
  <si>
    <t>SL-4330-SEC-K9 *</t>
  </si>
  <si>
    <t>SISR4300UK9-313S *</t>
  </si>
  <si>
    <t>SF-UCVW1300-5.5-K9 *</t>
  </si>
  <si>
    <t>SF-UCVW2500-5.5-K9 *</t>
  </si>
  <si>
    <t>SL-44-IPB-K9 *</t>
  </si>
  <si>
    <t>MEM-4400-4GU16G *</t>
  </si>
  <si>
    <t>MEM-FLASH-8U32G *</t>
  </si>
  <si>
    <t>MEM-4400-DP-2G *</t>
  </si>
  <si>
    <t>POE-COVER-4450 *</t>
  </si>
  <si>
    <t>SM-S-BLANK *</t>
  </si>
  <si>
    <t>ISRWAAS-RTU-2500 *</t>
  </si>
  <si>
    <t>SL-44-SEC-K9 *</t>
  </si>
  <si>
    <t>WAAS-RTU-2500 *</t>
  </si>
  <si>
    <t>SL-44-APP-K9 *</t>
  </si>
  <si>
    <t>SISR4400UK9-316S *</t>
  </si>
  <si>
    <t>NIM-SSD *</t>
  </si>
  <si>
    <t>SSD-SATA-200G *</t>
  </si>
  <si>
    <t>SL-19-DATA-AX-K9 *</t>
  </si>
  <si>
    <t>FL-C1900-WAASX-AX *</t>
  </si>
  <si>
    <t>WAAS-ENT-VIRT-K9 *</t>
  </si>
  <si>
    <t>DVDVWS50K-5.4-K9 *</t>
  </si>
  <si>
    <t>WAAS-CM-VIRT-K9 *</t>
  </si>
  <si>
    <t>DVDVCM2KN-5.4-K9 *</t>
  </si>
  <si>
    <t>CAB-9K10A-EU=</t>
  </si>
  <si>
    <t>N9K-C9300-ACK *</t>
  </si>
  <si>
    <t>N9K-C9300-FAN2-B *</t>
  </si>
  <si>
    <t>NXOS-703I2.1 *</t>
  </si>
  <si>
    <t>CAB-9K10A-IT *</t>
  </si>
  <si>
    <t>N9K-PAC-650W-B *</t>
  </si>
  <si>
    <t>N9K-C9300-RMK *</t>
  </si>
  <si>
    <t>C1-DCL-N93-K9 *</t>
  </si>
  <si>
    <t>C1-EGW-DC-K9 *</t>
  </si>
  <si>
    <t>C1-PI-LFAS-N9K-K9 *</t>
  </si>
  <si>
    <t>N93-LAN1K9 *</t>
  </si>
  <si>
    <t>C1-ACI-N9K-48X *</t>
  </si>
  <si>
    <t>C1-NDB-SWT-K9 *</t>
  </si>
  <si>
    <t>N93-SERVICES1K9 *</t>
  </si>
  <si>
    <t>N3K-C3064-ACC-KIT *</t>
  </si>
  <si>
    <t>NXA-FAN-30CFM-B *</t>
  </si>
  <si>
    <t>N9K-PAC-650W *</t>
  </si>
  <si>
    <t>C1-N93-SERVICES1K9 *</t>
  </si>
  <si>
    <t>C1-ACI-N9K-32Q *</t>
  </si>
  <si>
    <t>N2K-F10G-F10G *</t>
  </si>
  <si>
    <t>FET-10G *</t>
  </si>
  <si>
    <t>N2232PP-FA-BUN *</t>
  </si>
  <si>
    <t>N2248TP-E-FA-BUN *</t>
  </si>
  <si>
    <t>N3548-24P-LIC *</t>
  </si>
  <si>
    <t>N3524-LAN1K9 *</t>
  </si>
  <si>
    <t>N3548-BAS1K9 *</t>
  </si>
  <si>
    <t>NXA-FAN-30CFM-F *</t>
  </si>
  <si>
    <t>N3KUK9-602A6.3 *</t>
  </si>
  <si>
    <t>N2200-PAC-400W *</t>
  </si>
  <si>
    <t>SW-VCS-8.X-K9 *</t>
  </si>
  <si>
    <t>L-VCS-PAK *</t>
  </si>
  <si>
    <t>TP-SMP-K9 *</t>
  </si>
  <si>
    <t>R-VTS-K9 *</t>
  </si>
  <si>
    <t>L-AES-VTS-K9 *</t>
  </si>
  <si>
    <t>R-CBE6K-K9 *</t>
  </si>
  <si>
    <t>BE6K-SW-10.X *</t>
  </si>
  <si>
    <t>EXPWY-VE-C-K9 *</t>
  </si>
  <si>
    <t>EXPWY-VE-E-K9 *</t>
  </si>
  <si>
    <t>SW-EXP-8.X-K9 *</t>
  </si>
  <si>
    <t>JABBER-GUEST *</t>
  </si>
  <si>
    <t>PWR-CORD-EUR-D *</t>
  </si>
  <si>
    <t>CTS-MX700-D-FSK *</t>
  </si>
  <si>
    <t>LIC-TC-CRYPTO-K9 *</t>
  </si>
  <si>
    <t>LIC-TP-ROOM-10.X *</t>
  </si>
  <si>
    <t>CTS-MX800-S-FSK *</t>
  </si>
  <si>
    <t>PWR-CORD-EUR-A *</t>
  </si>
  <si>
    <t>R-VBRICK-USER-SP *</t>
  </si>
  <si>
    <t>R-VBRICK-DME-SP *</t>
  </si>
  <si>
    <t>SWAP3700-RCOVRY-K9 *</t>
  </si>
  <si>
    <t>AIR-AP-BRACKET-1 *</t>
  </si>
  <si>
    <t>AIR-AP-T-RAIL-R *</t>
  </si>
  <si>
    <t>CAB-9K10A-IT  *</t>
  </si>
  <si>
    <t>APPARATI DATACENTER, CENTRO SERVIZI DI COLLABORAZIONE SOGEI E WIRELESS PER GLI UFFICI DELL'AMMINISTRAZIONE FINANZIARIA</t>
  </si>
  <si>
    <t>Prezzo complessivo offerto per il servizio di personalizzazione</t>
  </si>
  <si>
    <t>Q.tà per Modulo/Router/Licenza SW</t>
  </si>
  <si>
    <t>Q.tà
Moduli/Router/Licenze SW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</si>
</sst>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[$€-410]\ #,##0.00;\-[$€-410]\ #,##0.00"/>
    <numFmt numFmtId="165" formatCode="&quot;€&quot;\ #,##0.00"/>
    <numFmt numFmtId="166" formatCode="0.0000%"/>
    <numFmt numFmtId="167" formatCode="_-&quot;€&quot;\ * #,##0.0000_-;\-&quot;€&quot;\ * #,##0.0000_-;_-&quot;€&quot;\ * &quot;-&quot;??_-;_-@_-"/>
    <numFmt numFmtId="168" formatCode="0.000"/>
  </numFmts>
  <fonts count="2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Calibri"/>
      <family val="2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0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name val="Calibri"/>
      <family val="2"/>
    </font>
    <font>
      <b/>
      <sz val="9"/>
      <name val="Calibri"/>
      <family val="2"/>
    </font>
    <font>
      <sz val="9"/>
      <color theme="1"/>
      <name val="Calibri"/>
      <family val="2"/>
    </font>
    <font>
      <b/>
      <sz val="12"/>
      <name val="Calibri"/>
      <family val="2"/>
    </font>
    <font>
      <b/>
      <sz val="11"/>
      <color indexed="8"/>
      <name val="Calibri"/>
      <family val="2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sz val="9"/>
      <name val="Calibri"/>
      <family val="2"/>
    </font>
    <font>
      <sz val="9"/>
      <name val="Calibri"/>
      <family val="2"/>
      <scheme val="minor"/>
    </font>
    <font>
      <b/>
      <i/>
      <sz val="7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8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5" fillId="0" borderId="0"/>
    <xf numFmtId="0" fontId="6" fillId="0" borderId="0" applyNumberFormat="0" applyFill="0" applyBorder="0" applyAlignment="0" applyProtection="0"/>
    <xf numFmtId="44" fontId="7" fillId="0" borderId="0" applyFont="0" applyFill="0" applyBorder="0" applyAlignment="0" applyProtection="0"/>
    <xf numFmtId="0" fontId="8" fillId="0" borderId="0"/>
    <xf numFmtId="0" fontId="9" fillId="0" borderId="0"/>
    <xf numFmtId="43" fontId="7" fillId="0" borderId="0" applyFont="0" applyFill="0" applyBorder="0" applyAlignment="0" applyProtection="0"/>
    <xf numFmtId="0" fontId="18" fillId="0" borderId="1"/>
  </cellStyleXfs>
  <cellXfs count="10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0" applyFont="1"/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0" fillId="3" borderId="0" xfId="0" applyFill="1"/>
    <xf numFmtId="0" fontId="0" fillId="0" borderId="0" xfId="0"/>
    <xf numFmtId="0" fontId="0" fillId="3" borderId="0" xfId="0" applyFill="1" applyAlignment="1">
      <alignment horizontal="left"/>
    </xf>
    <xf numFmtId="0" fontId="0" fillId="3" borderId="0" xfId="0" applyFill="1" applyAlignment="1"/>
    <xf numFmtId="0" fontId="4" fillId="0" borderId="0" xfId="0" applyFont="1" applyAlignment="1">
      <alignment vertical="center"/>
    </xf>
    <xf numFmtId="0" fontId="12" fillId="5" borderId="1" xfId="0" applyFont="1" applyFill="1" applyBorder="1" applyAlignment="1">
      <alignment horizontal="left" vertical="center"/>
    </xf>
    <xf numFmtId="0" fontId="11" fillId="7" borderId="1" xfId="0" applyFont="1" applyFill="1" applyBorder="1" applyAlignment="1" applyProtection="1">
      <alignment horizontal="center" vertical="center" wrapText="1"/>
    </xf>
    <xf numFmtId="164" fontId="14" fillId="0" borderId="0" xfId="1" applyNumberFormat="1" applyFont="1" applyAlignment="1">
      <alignment horizontal="center" vertical="center"/>
    </xf>
    <xf numFmtId="10" fontId="2" fillId="0" borderId="0" xfId="1" applyNumberFormat="1" applyFont="1" applyAlignment="1">
      <alignment horizontal="center" vertical="center"/>
    </xf>
    <xf numFmtId="0" fontId="13" fillId="6" borderId="1" xfId="0" applyFont="1" applyFill="1" applyBorder="1" applyAlignment="1" applyProtection="1">
      <alignment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/>
    <xf numFmtId="40" fontId="15" fillId="2" borderId="1" xfId="0" applyNumberFormat="1" applyFont="1" applyFill="1" applyBorder="1" applyAlignment="1">
      <alignment horizontal="center" vertical="center"/>
    </xf>
    <xf numFmtId="164" fontId="15" fillId="0" borderId="1" xfId="1" applyNumberFormat="1" applyFont="1" applyBorder="1" applyAlignment="1">
      <alignment horizontal="center" vertical="center"/>
    </xf>
    <xf numFmtId="49" fontId="15" fillId="2" borderId="1" xfId="1" applyNumberFormat="1" applyFont="1" applyFill="1" applyBorder="1" applyAlignment="1">
      <alignment horizontal="center" vertical="center" wrapText="1"/>
    </xf>
    <xf numFmtId="44" fontId="0" fillId="0" borderId="0" xfId="4" applyFont="1"/>
    <xf numFmtId="167" fontId="14" fillId="0" borderId="0" xfId="4" applyNumberFormat="1" applyFont="1" applyAlignment="1">
      <alignment horizontal="center" vertical="center"/>
    </xf>
    <xf numFmtId="0" fontId="15" fillId="0" borderId="1" xfId="0" applyFont="1" applyBorder="1" applyProtection="1"/>
    <xf numFmtId="165" fontId="15" fillId="0" borderId="1" xfId="4" applyNumberFormat="1" applyFont="1" applyBorder="1" applyAlignment="1" applyProtection="1">
      <alignment horizontal="center" vertical="center"/>
    </xf>
    <xf numFmtId="10" fontId="15" fillId="8" borderId="1" xfId="0" applyNumberFormat="1" applyFont="1" applyFill="1" applyBorder="1" applyAlignment="1" applyProtection="1">
      <alignment horizontal="center"/>
      <protection locked="0"/>
    </xf>
    <xf numFmtId="165" fontId="15" fillId="0" borderId="1" xfId="7" applyNumberFormat="1" applyFont="1" applyBorder="1" applyAlignment="1" applyProtection="1">
      <alignment horizontal="center" vertical="center"/>
    </xf>
    <xf numFmtId="10" fontId="0" fillId="0" borderId="0" xfId="0" applyNumberFormat="1"/>
    <xf numFmtId="166" fontId="0" fillId="0" borderId="0" xfId="0" applyNumberFormat="1"/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1" fontId="17" fillId="0" borderId="1" xfId="0" applyNumberFormat="1" applyFont="1" applyBorder="1" applyAlignment="1">
      <alignment horizontal="center" vertical="center" wrapText="1"/>
    </xf>
    <xf numFmtId="0" fontId="17" fillId="0" borderId="1" xfId="5" applyFont="1" applyBorder="1" applyAlignment="1">
      <alignment horizontal="left" vertical="center" wrapText="1"/>
    </xf>
    <xf numFmtId="1" fontId="17" fillId="0" borderId="1" xfId="5" applyNumberFormat="1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68" fontId="0" fillId="0" borderId="0" xfId="0" applyNumberFormat="1"/>
    <xf numFmtId="0" fontId="16" fillId="7" borderId="1" xfId="0" applyFont="1" applyFill="1" applyBorder="1" applyAlignment="1" applyProtection="1">
      <alignment horizontal="center" vertical="center" wrapText="1"/>
    </xf>
    <xf numFmtId="44" fontId="15" fillId="0" borderId="1" xfId="4" applyFont="1" applyBorder="1" applyAlignment="1" applyProtection="1">
      <alignment horizontal="center"/>
    </xf>
    <xf numFmtId="0" fontId="16" fillId="7" borderId="1" xfId="0" applyFont="1" applyFill="1" applyBorder="1" applyAlignment="1" applyProtection="1">
      <alignment horizontal="center" vertical="center"/>
    </xf>
    <xf numFmtId="0" fontId="16" fillId="0" borderId="1" xfId="0" applyFont="1" applyFill="1" applyBorder="1" applyAlignment="1" applyProtection="1">
      <alignment horizontal="center" vertical="center" wrapText="1"/>
    </xf>
    <xf numFmtId="0" fontId="11" fillId="7" borderId="2" xfId="0" applyFont="1" applyFill="1" applyBorder="1" applyAlignment="1" applyProtection="1">
      <alignment horizontal="center" vertical="center"/>
    </xf>
    <xf numFmtId="0" fontId="16" fillId="7" borderId="3" xfId="0" applyFont="1" applyFill="1" applyBorder="1" applyAlignment="1" applyProtection="1">
      <alignment horizontal="center" vertical="center"/>
    </xf>
    <xf numFmtId="0" fontId="15" fillId="0" borderId="2" xfId="0" applyFont="1" applyBorder="1" applyAlignment="1" applyProtection="1">
      <alignment horizontal="left" vertical="center"/>
    </xf>
    <xf numFmtId="165" fontId="15" fillId="0" borderId="3" xfId="4" applyNumberFormat="1" applyFont="1" applyBorder="1" applyAlignment="1" applyProtection="1">
      <alignment horizontal="center" vertical="center"/>
    </xf>
    <xf numFmtId="0" fontId="15" fillId="0" borderId="2" xfId="0" applyFont="1" applyFill="1" applyBorder="1" applyAlignment="1" applyProtection="1">
      <alignment horizontal="left"/>
    </xf>
    <xf numFmtId="10" fontId="15" fillId="0" borderId="3" xfId="0" applyNumberFormat="1" applyFont="1" applyFill="1" applyBorder="1" applyAlignment="1" applyProtection="1">
      <alignment horizontal="center"/>
    </xf>
    <xf numFmtId="0" fontId="16" fillId="0" borderId="2" xfId="0" applyFont="1" applyBorder="1" applyProtection="1"/>
    <xf numFmtId="0" fontId="11" fillId="7" borderId="3" xfId="0" applyFont="1" applyFill="1" applyBorder="1" applyAlignment="1" applyProtection="1">
      <alignment horizontal="center" vertical="center" wrapText="1"/>
    </xf>
    <xf numFmtId="0" fontId="16" fillId="0" borderId="4" xfId="0" applyFont="1" applyFill="1" applyBorder="1" applyProtection="1"/>
    <xf numFmtId="44" fontId="16" fillId="0" borderId="5" xfId="0" applyNumberFormat="1" applyFont="1" applyFill="1" applyBorder="1" applyAlignment="1" applyProtection="1">
      <alignment horizontal="center" vertical="center"/>
    </xf>
    <xf numFmtId="165" fontId="11" fillId="7" borderId="6" xfId="4" applyNumberFormat="1" applyFont="1" applyFill="1" applyBorder="1" applyAlignment="1" applyProtection="1">
      <alignment horizontal="center" vertical="center"/>
    </xf>
    <xf numFmtId="0" fontId="11" fillId="7" borderId="1" xfId="0" applyFont="1" applyFill="1" applyBorder="1" applyAlignment="1" applyProtection="1">
      <alignment horizontal="center" vertical="center"/>
    </xf>
    <xf numFmtId="0" fontId="15" fillId="0" borderId="1" xfId="1" applyFont="1" applyBorder="1" applyAlignment="1">
      <alignment horizontal="center" vertical="center"/>
    </xf>
    <xf numFmtId="165" fontId="15" fillId="9" borderId="1" xfId="1" applyNumberFormat="1" applyFont="1" applyFill="1" applyBorder="1" applyAlignment="1">
      <alignment horizontal="center"/>
    </xf>
    <xf numFmtId="164" fontId="15" fillId="9" borderId="1" xfId="1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/>
    <xf numFmtId="165" fontId="15" fillId="9" borderId="1" xfId="1" applyNumberFormat="1" applyFont="1" applyFill="1" applyBorder="1"/>
    <xf numFmtId="0" fontId="17" fillId="0" borderId="1" xfId="0" applyFont="1" applyFill="1" applyBorder="1" applyAlignment="1">
      <alignment horizontal="left" vertical="center" wrapText="1"/>
    </xf>
    <xf numFmtId="0" fontId="19" fillId="7" borderId="1" xfId="0" applyFont="1" applyFill="1" applyBorder="1" applyAlignment="1" applyProtection="1">
      <alignment horizontal="center" vertical="center"/>
    </xf>
    <xf numFmtId="0" fontId="15" fillId="0" borderId="1" xfId="0" applyFont="1" applyFill="1" applyBorder="1" applyProtection="1"/>
    <xf numFmtId="165" fontId="15" fillId="0" borderId="1" xfId="4" applyNumberFormat="1" applyFont="1" applyFill="1" applyBorder="1" applyAlignment="1" applyProtection="1">
      <alignment horizontal="center" vertical="center"/>
    </xf>
    <xf numFmtId="1" fontId="15" fillId="0" borderId="1" xfId="4" applyNumberFormat="1" applyFont="1" applyFill="1" applyBorder="1" applyAlignment="1" applyProtection="1">
      <alignment horizontal="center" vertical="center"/>
    </xf>
    <xf numFmtId="0" fontId="1" fillId="0" borderId="1" xfId="1" applyBorder="1"/>
    <xf numFmtId="44" fontId="15" fillId="0" borderId="1" xfId="4" applyFont="1" applyBorder="1" applyAlignment="1" applyProtection="1">
      <alignment horizontal="center" vertical="center"/>
    </xf>
    <xf numFmtId="165" fontId="15" fillId="8" borderId="1" xfId="1" applyNumberFormat="1" applyFont="1" applyFill="1" applyBorder="1" applyAlignment="1" applyProtection="1">
      <alignment horizontal="center"/>
      <protection locked="0"/>
    </xf>
    <xf numFmtId="165" fontId="15" fillId="8" borderId="1" xfId="1" applyNumberFormat="1" applyFont="1" applyFill="1" applyBorder="1" applyAlignment="1" applyProtection="1">
      <alignment horizontal="center" vertical="center"/>
      <protection locked="0"/>
    </xf>
    <xf numFmtId="164" fontId="13" fillId="0" borderId="1" xfId="0" applyNumberFormat="1" applyFont="1" applyFill="1" applyBorder="1" applyAlignment="1" applyProtection="1">
      <alignment horizontal="center" vertical="center"/>
    </xf>
    <xf numFmtId="10" fontId="13" fillId="8" borderId="1" xfId="0" applyNumberFormat="1" applyFont="1" applyFill="1" applyBorder="1" applyAlignment="1" applyProtection="1">
      <alignment horizontal="center" vertical="center"/>
      <protection locked="0"/>
    </xf>
    <xf numFmtId="165" fontId="13" fillId="0" borderId="1" xfId="0" applyNumberFormat="1" applyFont="1" applyFill="1" applyBorder="1" applyAlignment="1" applyProtection="1">
      <alignment horizontal="center" vertical="center"/>
    </xf>
    <xf numFmtId="0" fontId="11" fillId="7" borderId="1" xfId="0" applyFont="1" applyFill="1" applyBorder="1" applyAlignment="1" applyProtection="1">
      <alignment horizontal="center" vertical="center"/>
    </xf>
    <xf numFmtId="168" fontId="2" fillId="0" borderId="0" xfId="1" applyNumberFormat="1" applyFont="1"/>
    <xf numFmtId="165" fontId="15" fillId="0" borderId="0" xfId="1" applyNumberFormat="1" applyFont="1" applyBorder="1" applyAlignment="1">
      <alignment horizontal="center"/>
    </xf>
    <xf numFmtId="0" fontId="2" fillId="0" borderId="0" xfId="1" applyFont="1" applyBorder="1"/>
    <xf numFmtId="164" fontId="15" fillId="3" borderId="0" xfId="1" applyNumberFormat="1" applyFont="1" applyFill="1" applyBorder="1" applyAlignment="1">
      <alignment horizontal="center" vertical="center"/>
    </xf>
    <xf numFmtId="165" fontId="15" fillId="3" borderId="0" xfId="1" applyNumberFormat="1" applyFont="1" applyFill="1" applyBorder="1" applyAlignment="1">
      <alignment horizontal="center"/>
    </xf>
    <xf numFmtId="0" fontId="15" fillId="3" borderId="0" xfId="1" applyFont="1" applyFill="1" applyBorder="1" applyAlignment="1">
      <alignment horizontal="center" vertical="center" wrapText="1"/>
    </xf>
    <xf numFmtId="49" fontId="15" fillId="10" borderId="0" xfId="0" applyNumberFormat="1" applyFont="1" applyFill="1" applyBorder="1" applyAlignment="1">
      <alignment horizontal="center" vertical="center" wrapText="1"/>
    </xf>
    <xf numFmtId="49" fontId="15" fillId="3" borderId="0" xfId="0" applyNumberFormat="1" applyFont="1" applyFill="1" applyBorder="1" applyAlignment="1"/>
    <xf numFmtId="49" fontId="15" fillId="10" borderId="0" xfId="0" applyNumberFormat="1" applyFont="1" applyFill="1" applyBorder="1" applyAlignment="1"/>
    <xf numFmtId="40" fontId="15" fillId="10" borderId="0" xfId="0" applyNumberFormat="1" applyFont="1" applyFill="1" applyBorder="1" applyAlignment="1">
      <alignment horizontal="center" vertical="center"/>
    </xf>
    <xf numFmtId="0" fontId="15" fillId="3" borderId="0" xfId="1" applyFont="1" applyFill="1" applyBorder="1" applyAlignment="1">
      <alignment horizontal="center" vertical="center"/>
    </xf>
    <xf numFmtId="165" fontId="15" fillId="3" borderId="0" xfId="1" applyNumberFormat="1" applyFont="1" applyFill="1" applyBorder="1"/>
    <xf numFmtId="0" fontId="13" fillId="3" borderId="0" xfId="0" applyFont="1" applyFill="1" applyBorder="1" applyAlignment="1" applyProtection="1">
      <alignment vertical="center" wrapText="1"/>
    </xf>
    <xf numFmtId="0" fontId="11" fillId="3" borderId="0" xfId="0" applyFont="1" applyFill="1" applyBorder="1" applyAlignment="1" applyProtection="1">
      <alignment horizontal="center" vertical="center" wrapText="1"/>
    </xf>
    <xf numFmtId="0" fontId="13" fillId="3" borderId="0" xfId="0" applyFont="1" applyFill="1" applyBorder="1" applyAlignment="1" applyProtection="1">
      <alignment horizontal="center" vertical="center" wrapText="1"/>
    </xf>
    <xf numFmtId="0" fontId="0" fillId="3" borderId="0" xfId="0" applyFill="1" applyBorder="1"/>
    <xf numFmtId="0" fontId="13" fillId="0" borderId="0" xfId="0" applyFont="1" applyFill="1" applyBorder="1" applyAlignment="1" applyProtection="1">
      <alignment horizontal="center" vertical="center" wrapText="1"/>
    </xf>
    <xf numFmtId="0" fontId="17" fillId="3" borderId="0" xfId="0" applyFont="1" applyFill="1" applyBorder="1" applyProtection="1"/>
    <xf numFmtId="165" fontId="15" fillId="8" borderId="1" xfId="7" applyNumberFormat="1" applyFont="1" applyFill="1" applyBorder="1" applyAlignment="1" applyProtection="1">
      <alignment horizontal="center" vertical="center"/>
      <protection locked="0"/>
    </xf>
    <xf numFmtId="0" fontId="13" fillId="6" borderId="1" xfId="0" applyFont="1" applyFill="1" applyBorder="1" applyAlignment="1" applyProtection="1">
      <alignment horizontal="center" vertical="center"/>
    </xf>
    <xf numFmtId="164" fontId="13" fillId="0" borderId="1" xfId="0" applyNumberFormat="1" applyFont="1" applyFill="1" applyBorder="1" applyAlignment="1" applyProtection="1">
      <alignment horizontal="center" vertical="center"/>
    </xf>
    <xf numFmtId="10" fontId="13" fillId="8" borderId="1" xfId="0" applyNumberFormat="1" applyFont="1" applyFill="1" applyBorder="1" applyAlignment="1" applyProtection="1">
      <alignment horizontal="center" vertical="center"/>
      <protection locked="0"/>
    </xf>
    <xf numFmtId="165" fontId="13" fillId="0" borderId="1" xfId="0" applyNumberFormat="1" applyFont="1" applyFill="1" applyBorder="1" applyAlignment="1" applyProtection="1">
      <alignment horizontal="center" vertical="center"/>
    </xf>
    <xf numFmtId="165" fontId="13" fillId="8" borderId="1" xfId="0" applyNumberFormat="1" applyFont="1" applyFill="1" applyBorder="1" applyAlignment="1" applyProtection="1">
      <alignment horizontal="center" vertical="center"/>
      <protection locked="0"/>
    </xf>
    <xf numFmtId="0" fontId="13" fillId="6" borderId="1" xfId="0" applyFont="1" applyFill="1" applyBorder="1" applyAlignment="1" applyProtection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11" fillId="3" borderId="0" xfId="0" applyFont="1" applyFill="1" applyBorder="1" applyAlignment="1" applyProtection="1">
      <alignment horizontal="center" vertical="center"/>
    </xf>
    <xf numFmtId="0" fontId="17" fillId="3" borderId="0" xfId="0" applyFont="1" applyFill="1" applyBorder="1" applyAlignment="1" applyProtection="1">
      <alignment horizontal="center"/>
    </xf>
    <xf numFmtId="0" fontId="10" fillId="6" borderId="1" xfId="0" applyFont="1" applyFill="1" applyBorder="1" applyAlignment="1" applyProtection="1">
      <alignment horizontal="center" vertical="center"/>
    </xf>
    <xf numFmtId="44" fontId="15" fillId="0" borderId="1" xfId="4" applyFont="1" applyBorder="1" applyAlignment="1" applyProtection="1">
      <alignment horizontal="center" vertical="center"/>
    </xf>
    <xf numFmtId="0" fontId="13" fillId="6" borderId="7" xfId="0" applyFont="1" applyFill="1" applyBorder="1" applyAlignment="1" applyProtection="1">
      <alignment horizontal="center" vertical="center"/>
    </xf>
    <xf numFmtId="0" fontId="13" fillId="6" borderId="8" xfId="0" applyFont="1" applyFill="1" applyBorder="1" applyAlignment="1" applyProtection="1">
      <alignment horizontal="center" vertical="center"/>
    </xf>
    <xf numFmtId="0" fontId="13" fillId="6" borderId="9" xfId="0" applyFont="1" applyFill="1" applyBorder="1" applyAlignment="1" applyProtection="1">
      <alignment horizontal="center" vertical="center"/>
    </xf>
  </cellXfs>
  <cellStyles count="9">
    <cellStyle name="ColLevel_2" xfId="3"/>
    <cellStyle name="Migliaia" xfId="7" builtinId="3"/>
    <cellStyle name="Normal 2" xfId="1"/>
    <cellStyle name="Normal 3" xfId="2"/>
    <cellStyle name="Normale" xfId="0" builtinId="0"/>
    <cellStyle name="Normale 2" xfId="5"/>
    <cellStyle name="Normale 3" xfId="6"/>
    <cellStyle name="Stile 1" xfId="8"/>
    <cellStyle name="Valuta" xfId="4" builtinId="4"/>
  </cellStyles>
  <dxfs count="14">
    <dxf>
      <font>
        <color auto="1"/>
      </font>
      <fill>
        <patternFill patternType="none">
          <fgColor indexed="64"/>
          <bgColor indexed="65"/>
        </patternFill>
      </fill>
    </dxf>
    <dxf>
      <font>
        <color auto="1"/>
      </font>
    </dxf>
    <dxf>
      <font>
        <color rgb="FF00B050"/>
      </font>
      <fill>
        <patternFill patternType="none">
          <fgColor indexed="64"/>
          <bgColor indexed="65"/>
        </patternFill>
      </fill>
    </dxf>
    <dxf>
      <font>
        <color auto="1"/>
      </font>
    </dxf>
    <dxf>
      <font>
        <color rgb="FF00B050"/>
      </font>
      <fill>
        <patternFill patternType="none">
          <fgColor indexed="64"/>
          <bgColor indexed="65"/>
        </patternFill>
      </fill>
    </dxf>
    <dxf>
      <font>
        <color rgb="FFFF0000"/>
      </font>
    </dxf>
    <dxf>
      <font>
        <color auto="1"/>
      </font>
      <fill>
        <patternFill patternType="none">
          <fgColor indexed="64"/>
          <bgColor indexed="65"/>
        </patternFill>
      </fill>
    </dxf>
    <dxf>
      <font>
        <color auto="1"/>
      </font>
    </dxf>
    <dxf>
      <font>
        <color rgb="FF00B050"/>
      </font>
      <fill>
        <patternFill patternType="none">
          <fgColor indexed="64"/>
          <bgColor indexed="65"/>
        </patternFill>
      </fill>
    </dxf>
    <dxf>
      <font>
        <color rgb="FFFF0000"/>
      </font>
    </dxf>
    <dxf>
      <font>
        <color auto="1"/>
      </font>
      <fill>
        <patternFill patternType="none">
          <fgColor indexed="64"/>
          <bgColor indexed="65"/>
        </patternFill>
      </fill>
    </dxf>
    <dxf>
      <font>
        <color auto="1"/>
      </font>
    </dxf>
    <dxf>
      <font>
        <color rgb="FF00B050"/>
      </font>
      <fill>
        <patternFill patternType="none">
          <fgColor indexed="64"/>
          <bgColor indexed="65"/>
        </patternFill>
      </fill>
    </dxf>
    <dxf>
      <font>
        <color rgb="FFFF000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120"/>
  <sheetViews>
    <sheetView showGridLines="0" tabSelected="1" zoomScale="110" zoomScaleNormal="110" workbookViewId="0">
      <selection activeCell="E115" sqref="E115:F115"/>
    </sheetView>
  </sheetViews>
  <sheetFormatPr defaultColWidth="14.140625" defaultRowHeight="12.75" x14ac:dyDescent="0.2"/>
  <cols>
    <col min="1" max="1" width="17.85546875" style="1" customWidth="1"/>
    <col min="2" max="2" width="23.28515625" style="1" customWidth="1"/>
    <col min="3" max="3" width="26.7109375" style="1" customWidth="1"/>
    <col min="4" max="4" width="58.28515625" style="2" bestFit="1" customWidth="1"/>
    <col min="5" max="5" width="13" style="4" customWidth="1"/>
    <col min="6" max="6" width="28" style="5" customWidth="1"/>
    <col min="7" max="7" width="19.5703125" style="1" customWidth="1"/>
    <col min="8" max="8" width="14.28515625" style="1" customWidth="1"/>
    <col min="9" max="9" width="29.140625" style="73" customWidth="1"/>
    <col min="10" max="16384" width="14.140625" style="1"/>
  </cols>
  <sheetData>
    <row r="1" spans="1:10" s="3" customFormat="1" ht="21.75" customHeight="1" x14ac:dyDescent="0.2">
      <c r="A1" s="90" t="s">
        <v>327</v>
      </c>
      <c r="B1" s="90"/>
      <c r="C1" s="90"/>
      <c r="D1" s="90"/>
      <c r="E1" s="90"/>
      <c r="F1" s="90"/>
      <c r="G1" s="90"/>
      <c r="H1" s="90"/>
    </row>
    <row r="2" spans="1:10" s="10" customFormat="1" ht="43.5" customHeight="1" x14ac:dyDescent="0.25">
      <c r="A2" s="70" t="s">
        <v>319</v>
      </c>
      <c r="B2" s="70" t="s">
        <v>313</v>
      </c>
      <c r="C2" s="70" t="s">
        <v>314</v>
      </c>
      <c r="D2" s="70" t="s">
        <v>311</v>
      </c>
      <c r="E2" s="12" t="s">
        <v>482</v>
      </c>
      <c r="F2" s="12" t="s">
        <v>483</v>
      </c>
      <c r="G2" s="12" t="s">
        <v>334</v>
      </c>
      <c r="H2" s="12" t="s">
        <v>335</v>
      </c>
    </row>
    <row r="3" spans="1:10" ht="13.15" customHeight="1" x14ac:dyDescent="0.2">
      <c r="A3" s="96" t="s">
        <v>322</v>
      </c>
      <c r="B3" s="16" t="s">
        <v>0</v>
      </c>
      <c r="C3" s="56" t="s">
        <v>46</v>
      </c>
      <c r="D3" s="11" t="s">
        <v>47</v>
      </c>
      <c r="E3" s="18">
        <v>1</v>
      </c>
      <c r="F3" s="53">
        <v>228</v>
      </c>
      <c r="G3" s="65"/>
      <c r="H3" s="19">
        <f>ROUND(TRUNC(G3,2)*E3*F3,2)</f>
        <v>0</v>
      </c>
      <c r="I3" s="72" t="str">
        <f ca="1">IF(CELL("tipo",G3)="l","Attenzione carattere al posto di un numero",IF(CELL("tipo",G3)="b","Attenzione prezzo non inserito",IF(G3=0,"Attenzione inserito un prezzo pari a zero",IF(G3&lt;0,"Attenzione inserito prezzo negativo"," "))))</f>
        <v>Attenzione prezzo non inserito</v>
      </c>
      <c r="J3" s="71"/>
    </row>
    <row r="4" spans="1:10" ht="13.15" customHeight="1" x14ac:dyDescent="0.2">
      <c r="A4" s="96"/>
      <c r="B4" s="16" t="s">
        <v>1</v>
      </c>
      <c r="C4" s="56" t="s">
        <v>48</v>
      </c>
      <c r="D4" s="11" t="s">
        <v>49</v>
      </c>
      <c r="E4" s="18">
        <v>1</v>
      </c>
      <c r="F4" s="53">
        <v>228</v>
      </c>
      <c r="G4" s="65"/>
      <c r="H4" s="19">
        <f t="shared" ref="H4:H6" si="0">ROUND(TRUNC(G4,2)*E4*F4,2)</f>
        <v>0</v>
      </c>
      <c r="I4" s="72" t="str">
        <f t="shared" ref="I4:I6" ca="1" si="1">IF(CELL("tipo",G4)="l","Attenzione carattere al posto di un numero",IF(CELL("tipo",G4)="b","Attenzione prezzo non inserito",IF(G4=0,"Attenzione inserito un prezzo pari a zero",IF(G4&lt;0,"Attenzione inserito prezzo negativo"," "))))</f>
        <v>Attenzione prezzo non inserito</v>
      </c>
    </row>
    <row r="5" spans="1:10" x14ac:dyDescent="0.2">
      <c r="A5" s="96"/>
      <c r="B5" s="16" t="s">
        <v>2</v>
      </c>
      <c r="C5" s="56" t="s">
        <v>50</v>
      </c>
      <c r="D5" s="11" t="s">
        <v>51</v>
      </c>
      <c r="E5" s="18">
        <v>2</v>
      </c>
      <c r="F5" s="53">
        <v>228</v>
      </c>
      <c r="G5" s="65"/>
      <c r="H5" s="19">
        <f t="shared" si="0"/>
        <v>0</v>
      </c>
      <c r="I5" s="72" t="str">
        <f t="shared" ca="1" si="1"/>
        <v>Attenzione prezzo non inserito</v>
      </c>
    </row>
    <row r="6" spans="1:10" x14ac:dyDescent="0.2">
      <c r="A6" s="96"/>
      <c r="B6" s="16" t="s">
        <v>3</v>
      </c>
      <c r="C6" s="56" t="s">
        <v>52</v>
      </c>
      <c r="D6" s="11" t="s">
        <v>53</v>
      </c>
      <c r="E6" s="18">
        <v>1</v>
      </c>
      <c r="F6" s="53">
        <v>228</v>
      </c>
      <c r="G6" s="65"/>
      <c r="H6" s="19">
        <f t="shared" si="0"/>
        <v>0</v>
      </c>
      <c r="I6" s="72" t="str">
        <f t="shared" ca="1" si="1"/>
        <v>Attenzione prezzo non inserito</v>
      </c>
    </row>
    <row r="7" spans="1:10" x14ac:dyDescent="0.2">
      <c r="A7" s="96"/>
      <c r="B7" s="16" t="s">
        <v>4</v>
      </c>
      <c r="C7" s="56" t="s">
        <v>386</v>
      </c>
      <c r="D7" s="17" t="s">
        <v>54</v>
      </c>
      <c r="E7" s="18">
        <v>1</v>
      </c>
      <c r="F7" s="53">
        <v>228</v>
      </c>
      <c r="G7" s="54"/>
      <c r="H7" s="55"/>
      <c r="I7" s="72"/>
    </row>
    <row r="8" spans="1:10" x14ac:dyDescent="0.2">
      <c r="A8" s="96"/>
      <c r="B8" s="16" t="s">
        <v>5</v>
      </c>
      <c r="C8" s="56" t="s">
        <v>387</v>
      </c>
      <c r="D8" s="11" t="s">
        <v>55</v>
      </c>
      <c r="E8" s="18">
        <v>1</v>
      </c>
      <c r="F8" s="53">
        <v>228</v>
      </c>
      <c r="G8" s="54"/>
      <c r="H8" s="55"/>
      <c r="I8" s="72"/>
    </row>
    <row r="9" spans="1:10" x14ac:dyDescent="0.2">
      <c r="A9" s="96"/>
      <c r="B9" s="16" t="s">
        <v>14</v>
      </c>
      <c r="C9" s="56" t="s">
        <v>388</v>
      </c>
      <c r="D9" s="11" t="s">
        <v>49</v>
      </c>
      <c r="E9" s="18">
        <v>1</v>
      </c>
      <c r="F9" s="53">
        <v>228</v>
      </c>
      <c r="G9" s="54"/>
      <c r="H9" s="55"/>
      <c r="I9" s="72"/>
    </row>
    <row r="10" spans="1:10" x14ac:dyDescent="0.2">
      <c r="A10" s="96"/>
      <c r="B10" s="16" t="s">
        <v>15</v>
      </c>
      <c r="C10" s="56" t="s">
        <v>389</v>
      </c>
      <c r="D10" s="11" t="s">
        <v>56</v>
      </c>
      <c r="E10" s="18">
        <v>1</v>
      </c>
      <c r="F10" s="53">
        <v>228</v>
      </c>
      <c r="G10" s="54"/>
      <c r="H10" s="55"/>
      <c r="I10" s="72"/>
    </row>
    <row r="11" spans="1:10" x14ac:dyDescent="0.2">
      <c r="A11" s="96"/>
      <c r="B11" s="16" t="s">
        <v>16</v>
      </c>
      <c r="C11" s="56" t="s">
        <v>390</v>
      </c>
      <c r="D11" s="11" t="s">
        <v>57</v>
      </c>
      <c r="E11" s="18">
        <v>1</v>
      </c>
      <c r="F11" s="53">
        <v>228</v>
      </c>
      <c r="G11" s="54"/>
      <c r="H11" s="55"/>
      <c r="I11" s="72"/>
    </row>
    <row r="12" spans="1:10" x14ac:dyDescent="0.2">
      <c r="A12" s="96"/>
      <c r="B12" s="16" t="s">
        <v>17</v>
      </c>
      <c r="C12" s="56" t="s">
        <v>391</v>
      </c>
      <c r="D12" s="11" t="s">
        <v>58</v>
      </c>
      <c r="E12" s="18">
        <v>1</v>
      </c>
      <c r="F12" s="53">
        <v>228</v>
      </c>
      <c r="G12" s="54"/>
      <c r="H12" s="55"/>
      <c r="I12" s="72"/>
    </row>
    <row r="13" spans="1:10" x14ac:dyDescent="0.2">
      <c r="A13" s="96"/>
      <c r="B13" s="16" t="s">
        <v>18</v>
      </c>
      <c r="C13" s="56" t="s">
        <v>44</v>
      </c>
      <c r="D13" s="11" t="s">
        <v>45</v>
      </c>
      <c r="E13" s="18">
        <v>1</v>
      </c>
      <c r="F13" s="53">
        <v>228</v>
      </c>
      <c r="G13" s="65"/>
      <c r="H13" s="19">
        <f t="shared" ref="H13:H16" si="2">ROUND(TRUNC(G13,2)*E13*F13,2)</f>
        <v>0</v>
      </c>
      <c r="I13" s="72" t="str">
        <f t="shared" ref="I13:I16" ca="1" si="3">IF(CELL("tipo",G13)="l","Attenzione carattere al posto di un numero",IF(CELL("tipo",G13)="b","Attenzione prezzo non inserito",IF(G13=0,"Attenzione inserito un prezzo pari a zero",IF(G13&lt;0,"Attenzione inserito prezzo negativo"," "))))</f>
        <v>Attenzione prezzo non inserito</v>
      </c>
    </row>
    <row r="14" spans="1:10" ht="13.15" customHeight="1" x14ac:dyDescent="0.2">
      <c r="A14" s="96" t="s">
        <v>321</v>
      </c>
      <c r="B14" s="16" t="s">
        <v>6</v>
      </c>
      <c r="C14" s="56" t="s">
        <v>46</v>
      </c>
      <c r="D14" s="17" t="s">
        <v>47</v>
      </c>
      <c r="E14" s="18">
        <v>1</v>
      </c>
      <c r="F14" s="53">
        <v>7</v>
      </c>
      <c r="G14" s="65"/>
      <c r="H14" s="19">
        <f t="shared" si="2"/>
        <v>0</v>
      </c>
      <c r="I14" s="72" t="str">
        <f t="shared" ca="1" si="3"/>
        <v>Attenzione prezzo non inserito</v>
      </c>
    </row>
    <row r="15" spans="1:10" ht="13.15" customHeight="1" x14ac:dyDescent="0.2">
      <c r="A15" s="96"/>
      <c r="B15" s="16" t="s">
        <v>7</v>
      </c>
      <c r="C15" s="56" t="s">
        <v>48</v>
      </c>
      <c r="D15" s="17" t="s">
        <v>49</v>
      </c>
      <c r="E15" s="18">
        <v>1</v>
      </c>
      <c r="F15" s="53">
        <v>7</v>
      </c>
      <c r="G15" s="65"/>
      <c r="H15" s="19">
        <f t="shared" si="2"/>
        <v>0</v>
      </c>
      <c r="I15" s="72" t="str">
        <f t="shared" ca="1" si="3"/>
        <v>Attenzione prezzo non inserito</v>
      </c>
    </row>
    <row r="16" spans="1:10" x14ac:dyDescent="0.2">
      <c r="A16" s="96"/>
      <c r="B16" s="16" t="s">
        <v>8</v>
      </c>
      <c r="C16" s="56" t="s">
        <v>50</v>
      </c>
      <c r="D16" s="17" t="s">
        <v>51</v>
      </c>
      <c r="E16" s="18">
        <v>2</v>
      </c>
      <c r="F16" s="53">
        <v>7</v>
      </c>
      <c r="G16" s="65"/>
      <c r="H16" s="19">
        <f t="shared" si="2"/>
        <v>0</v>
      </c>
      <c r="I16" s="72" t="str">
        <f t="shared" ca="1" si="3"/>
        <v>Attenzione prezzo non inserito</v>
      </c>
    </row>
    <row r="17" spans="1:9" x14ac:dyDescent="0.2">
      <c r="A17" s="96"/>
      <c r="B17" s="16" t="s">
        <v>9</v>
      </c>
      <c r="C17" s="56" t="s">
        <v>392</v>
      </c>
      <c r="D17" s="17" t="s">
        <v>59</v>
      </c>
      <c r="E17" s="18">
        <v>1</v>
      </c>
      <c r="F17" s="53">
        <v>7</v>
      </c>
      <c r="G17" s="54"/>
      <c r="H17" s="55"/>
      <c r="I17" s="72"/>
    </row>
    <row r="18" spans="1:9" x14ac:dyDescent="0.2">
      <c r="A18" s="96"/>
      <c r="B18" s="16" t="s">
        <v>19</v>
      </c>
      <c r="C18" s="56" t="s">
        <v>52</v>
      </c>
      <c r="D18" s="17" t="s">
        <v>53</v>
      </c>
      <c r="E18" s="18">
        <v>1</v>
      </c>
      <c r="F18" s="53">
        <v>7</v>
      </c>
      <c r="G18" s="65"/>
      <c r="H18" s="19">
        <f t="shared" ref="H18" si="4">ROUND(TRUNC(G18,2)*E18*F18,2)</f>
        <v>0</v>
      </c>
      <c r="I18" s="72" t="str">
        <f t="shared" ref="I18" ca="1" si="5">IF(CELL("tipo",G18)="l","Attenzione carattere al posto di un numero",IF(CELL("tipo",G18)="b","Attenzione prezzo non inserito",IF(G18=0,"Attenzione inserito un prezzo pari a zero",IF(G18&lt;0,"Attenzione inserito prezzo negativo"," "))))</f>
        <v>Attenzione prezzo non inserito</v>
      </c>
    </row>
    <row r="19" spans="1:9" x14ac:dyDescent="0.2">
      <c r="A19" s="96"/>
      <c r="B19" s="16" t="s">
        <v>20</v>
      </c>
      <c r="C19" s="56" t="s">
        <v>386</v>
      </c>
      <c r="D19" s="17" t="s">
        <v>54</v>
      </c>
      <c r="E19" s="18">
        <v>1</v>
      </c>
      <c r="F19" s="53">
        <v>7</v>
      </c>
      <c r="G19" s="54"/>
      <c r="H19" s="55"/>
      <c r="I19" s="72"/>
    </row>
    <row r="20" spans="1:9" x14ac:dyDescent="0.2">
      <c r="A20" s="96"/>
      <c r="B20" s="16" t="s">
        <v>21</v>
      </c>
      <c r="C20" s="56" t="s">
        <v>387</v>
      </c>
      <c r="D20" s="17" t="s">
        <v>55</v>
      </c>
      <c r="E20" s="18">
        <v>1</v>
      </c>
      <c r="F20" s="53">
        <v>7</v>
      </c>
      <c r="G20" s="54"/>
      <c r="H20" s="55"/>
      <c r="I20" s="72"/>
    </row>
    <row r="21" spans="1:9" x14ac:dyDescent="0.2">
      <c r="A21" s="96"/>
      <c r="B21" s="16" t="s">
        <v>22</v>
      </c>
      <c r="C21" s="56" t="s">
        <v>393</v>
      </c>
      <c r="D21" s="17" t="s">
        <v>49</v>
      </c>
      <c r="E21" s="18">
        <v>1</v>
      </c>
      <c r="F21" s="53">
        <v>7</v>
      </c>
      <c r="G21" s="54"/>
      <c r="H21" s="55"/>
      <c r="I21" s="72"/>
    </row>
    <row r="22" spans="1:9" x14ac:dyDescent="0.2">
      <c r="A22" s="96"/>
      <c r="B22" s="16" t="s">
        <v>23</v>
      </c>
      <c r="C22" s="56" t="s">
        <v>389</v>
      </c>
      <c r="D22" s="17" t="s">
        <v>56</v>
      </c>
      <c r="E22" s="18">
        <v>1</v>
      </c>
      <c r="F22" s="53">
        <v>7</v>
      </c>
      <c r="G22" s="54"/>
      <c r="H22" s="55"/>
      <c r="I22" s="72"/>
    </row>
    <row r="23" spans="1:9" x14ac:dyDescent="0.2">
      <c r="A23" s="96"/>
      <c r="B23" s="16" t="s">
        <v>24</v>
      </c>
      <c r="C23" s="56" t="s">
        <v>394</v>
      </c>
      <c r="D23" s="17" t="s">
        <v>62</v>
      </c>
      <c r="E23" s="18">
        <v>1</v>
      </c>
      <c r="F23" s="53">
        <v>7</v>
      </c>
      <c r="G23" s="54"/>
      <c r="H23" s="55"/>
      <c r="I23" s="72"/>
    </row>
    <row r="24" spans="1:9" x14ac:dyDescent="0.2">
      <c r="A24" s="96"/>
      <c r="B24" s="16" t="s">
        <v>25</v>
      </c>
      <c r="C24" s="56" t="s">
        <v>395</v>
      </c>
      <c r="D24" s="17" t="s">
        <v>61</v>
      </c>
      <c r="E24" s="18">
        <v>1</v>
      </c>
      <c r="F24" s="53">
        <v>7</v>
      </c>
      <c r="G24" s="54"/>
      <c r="H24" s="55"/>
      <c r="I24" s="72"/>
    </row>
    <row r="25" spans="1:9" x14ac:dyDescent="0.2">
      <c r="A25" s="96"/>
      <c r="B25" s="16" t="s">
        <v>26</v>
      </c>
      <c r="C25" s="56" t="s">
        <v>42</v>
      </c>
      <c r="D25" s="17" t="s">
        <v>43</v>
      </c>
      <c r="E25" s="18">
        <v>1</v>
      </c>
      <c r="F25" s="53">
        <v>7</v>
      </c>
      <c r="G25" s="65"/>
      <c r="H25" s="19">
        <f t="shared" ref="H25:H26" si="6">ROUND(TRUNC(G25,2)*E25*F25,2)</f>
        <v>0</v>
      </c>
      <c r="I25" s="72" t="str">
        <f t="shared" ref="I25:I26" ca="1" si="7">IF(CELL("tipo",G25)="l","Attenzione carattere al posto di un numero",IF(CELL("tipo",G25)="b","Attenzione prezzo non inserito",IF(G25=0,"Attenzione inserito un prezzo pari a zero",IF(G25&lt;0,"Attenzione inserito prezzo negativo"," "))))</f>
        <v>Attenzione prezzo non inserito</v>
      </c>
    </row>
    <row r="26" spans="1:9" ht="12.75" customHeight="1" x14ac:dyDescent="0.2">
      <c r="A26" s="96" t="s">
        <v>323</v>
      </c>
      <c r="B26" s="16" t="s">
        <v>10</v>
      </c>
      <c r="C26" s="56" t="s">
        <v>70</v>
      </c>
      <c r="D26" s="17" t="s">
        <v>71</v>
      </c>
      <c r="E26" s="18">
        <v>1</v>
      </c>
      <c r="F26" s="53">
        <v>3</v>
      </c>
      <c r="G26" s="65"/>
      <c r="H26" s="19">
        <f t="shared" si="6"/>
        <v>0</v>
      </c>
      <c r="I26" s="72" t="str">
        <f t="shared" ca="1" si="7"/>
        <v>Attenzione prezzo non inserito</v>
      </c>
    </row>
    <row r="27" spans="1:9" ht="13.15" customHeight="1" x14ac:dyDescent="0.2">
      <c r="A27" s="96"/>
      <c r="B27" s="20" t="s">
        <v>12</v>
      </c>
      <c r="C27" s="56" t="s">
        <v>396</v>
      </c>
      <c r="D27" s="17" t="s">
        <v>72</v>
      </c>
      <c r="E27" s="18">
        <v>1</v>
      </c>
      <c r="F27" s="53">
        <v>3</v>
      </c>
      <c r="G27" s="54"/>
      <c r="H27" s="55"/>
      <c r="I27" s="72"/>
    </row>
    <row r="28" spans="1:9" x14ac:dyDescent="0.2">
      <c r="A28" s="96"/>
      <c r="B28" s="16" t="s">
        <v>27</v>
      </c>
      <c r="C28" s="56" t="s">
        <v>397</v>
      </c>
      <c r="D28" s="17" t="s">
        <v>73</v>
      </c>
      <c r="E28" s="18">
        <v>1</v>
      </c>
      <c r="F28" s="53">
        <v>3</v>
      </c>
      <c r="G28" s="54"/>
      <c r="H28" s="55"/>
      <c r="I28" s="72"/>
    </row>
    <row r="29" spans="1:9" x14ac:dyDescent="0.2">
      <c r="A29" s="96"/>
      <c r="B29" s="20" t="s">
        <v>28</v>
      </c>
      <c r="C29" s="56" t="s">
        <v>398</v>
      </c>
      <c r="D29" s="17" t="s">
        <v>74</v>
      </c>
      <c r="E29" s="18">
        <v>1</v>
      </c>
      <c r="F29" s="53">
        <v>3</v>
      </c>
      <c r="G29" s="54"/>
      <c r="H29" s="55"/>
      <c r="I29" s="72"/>
    </row>
    <row r="30" spans="1:9" x14ac:dyDescent="0.2">
      <c r="A30" s="96"/>
      <c r="B30" s="16" t="s">
        <v>29</v>
      </c>
      <c r="C30" s="56" t="s">
        <v>399</v>
      </c>
      <c r="D30" s="17" t="s">
        <v>75</v>
      </c>
      <c r="E30" s="18">
        <v>1</v>
      </c>
      <c r="F30" s="53">
        <v>3</v>
      </c>
      <c r="G30" s="54"/>
      <c r="H30" s="55"/>
      <c r="I30" s="72"/>
    </row>
    <row r="31" spans="1:9" x14ac:dyDescent="0.2">
      <c r="A31" s="96"/>
      <c r="B31" s="20" t="s">
        <v>87</v>
      </c>
      <c r="C31" s="56" t="s">
        <v>400</v>
      </c>
      <c r="D31" s="17" t="s">
        <v>76</v>
      </c>
      <c r="E31" s="18">
        <v>2</v>
      </c>
      <c r="F31" s="53">
        <v>3</v>
      </c>
      <c r="G31" s="54"/>
      <c r="H31" s="55"/>
      <c r="I31" s="72"/>
    </row>
    <row r="32" spans="1:9" x14ac:dyDescent="0.2">
      <c r="A32" s="96"/>
      <c r="B32" s="16" t="s">
        <v>88</v>
      </c>
      <c r="C32" s="56" t="s">
        <v>401</v>
      </c>
      <c r="D32" s="17" t="s">
        <v>77</v>
      </c>
      <c r="E32" s="18">
        <v>1</v>
      </c>
      <c r="F32" s="53">
        <v>3</v>
      </c>
      <c r="G32" s="54"/>
      <c r="H32" s="55"/>
      <c r="I32" s="72"/>
    </row>
    <row r="33" spans="1:9" x14ac:dyDescent="0.2">
      <c r="A33" s="96"/>
      <c r="B33" s="20" t="s">
        <v>89</v>
      </c>
      <c r="C33" s="56" t="s">
        <v>402</v>
      </c>
      <c r="D33" s="17" t="s">
        <v>78</v>
      </c>
      <c r="E33" s="18">
        <v>1</v>
      </c>
      <c r="F33" s="53">
        <v>3</v>
      </c>
      <c r="G33" s="54"/>
      <c r="H33" s="55"/>
      <c r="I33" s="72"/>
    </row>
    <row r="34" spans="1:9" x14ac:dyDescent="0.2">
      <c r="A34" s="96"/>
      <c r="B34" s="16" t="s">
        <v>90</v>
      </c>
      <c r="C34" s="56" t="s">
        <v>403</v>
      </c>
      <c r="D34" s="17" t="s">
        <v>79</v>
      </c>
      <c r="E34" s="18">
        <v>1</v>
      </c>
      <c r="F34" s="53">
        <v>3</v>
      </c>
      <c r="G34" s="54"/>
      <c r="H34" s="55"/>
      <c r="I34" s="72"/>
    </row>
    <row r="35" spans="1:9" x14ac:dyDescent="0.2">
      <c r="A35" s="96"/>
      <c r="B35" s="20" t="s">
        <v>91</v>
      </c>
      <c r="C35" s="56" t="s">
        <v>404</v>
      </c>
      <c r="D35" s="17" t="s">
        <v>80</v>
      </c>
      <c r="E35" s="18">
        <v>1</v>
      </c>
      <c r="F35" s="53">
        <v>3</v>
      </c>
      <c r="G35" s="54"/>
      <c r="H35" s="55"/>
      <c r="I35" s="72"/>
    </row>
    <row r="36" spans="1:9" x14ac:dyDescent="0.2">
      <c r="A36" s="96"/>
      <c r="B36" s="16" t="s">
        <v>92</v>
      </c>
      <c r="C36" s="56" t="s">
        <v>405</v>
      </c>
      <c r="D36" s="17" t="s">
        <v>81</v>
      </c>
      <c r="E36" s="18">
        <v>1</v>
      </c>
      <c r="F36" s="53">
        <v>3</v>
      </c>
      <c r="G36" s="54"/>
      <c r="H36" s="55"/>
      <c r="I36" s="72"/>
    </row>
    <row r="37" spans="1:9" x14ac:dyDescent="0.2">
      <c r="A37" s="96"/>
      <c r="B37" s="20" t="s">
        <v>93</v>
      </c>
      <c r="C37" s="56" t="s">
        <v>406</v>
      </c>
      <c r="D37" s="17" t="s">
        <v>82</v>
      </c>
      <c r="E37" s="18">
        <v>1</v>
      </c>
      <c r="F37" s="53">
        <v>3</v>
      </c>
      <c r="G37" s="54"/>
      <c r="H37" s="55"/>
      <c r="I37" s="72"/>
    </row>
    <row r="38" spans="1:9" x14ac:dyDescent="0.2">
      <c r="A38" s="96"/>
      <c r="B38" s="16" t="s">
        <v>94</v>
      </c>
      <c r="C38" s="56" t="s">
        <v>83</v>
      </c>
      <c r="D38" s="17" t="s">
        <v>84</v>
      </c>
      <c r="E38" s="18">
        <v>1</v>
      </c>
      <c r="F38" s="53">
        <v>3</v>
      </c>
      <c r="G38" s="65"/>
      <c r="H38" s="19">
        <f t="shared" ref="H38:H40" si="8">ROUND(TRUNC(G38,2)*E38*F38,2)</f>
        <v>0</v>
      </c>
      <c r="I38" s="72" t="str">
        <f t="shared" ref="I38:I40" ca="1" si="9">IF(CELL("tipo",G38)="l","Attenzione carattere al posto di un numero",IF(CELL("tipo",G38)="b","Attenzione prezzo non inserito",IF(G38=0,"Attenzione inserito un prezzo pari a zero",IF(G38&lt;0,"Attenzione inserito prezzo negativo"," "))))</f>
        <v>Attenzione prezzo non inserito</v>
      </c>
    </row>
    <row r="39" spans="1:9" x14ac:dyDescent="0.2">
      <c r="A39" s="96"/>
      <c r="B39" s="20" t="s">
        <v>95</v>
      </c>
      <c r="C39" s="56" t="s">
        <v>48</v>
      </c>
      <c r="D39" s="17" t="s">
        <v>49</v>
      </c>
      <c r="E39" s="18">
        <v>1</v>
      </c>
      <c r="F39" s="53">
        <v>3</v>
      </c>
      <c r="G39" s="65"/>
      <c r="H39" s="19">
        <f t="shared" si="8"/>
        <v>0</v>
      </c>
      <c r="I39" s="72" t="str">
        <f t="shared" ca="1" si="9"/>
        <v>Attenzione prezzo non inserito</v>
      </c>
    </row>
    <row r="40" spans="1:9" x14ac:dyDescent="0.2">
      <c r="A40" s="96"/>
      <c r="B40" s="16" t="s">
        <v>96</v>
      </c>
      <c r="C40" s="56" t="s">
        <v>50</v>
      </c>
      <c r="D40" s="17" t="s">
        <v>85</v>
      </c>
      <c r="E40" s="18">
        <v>2</v>
      </c>
      <c r="F40" s="53">
        <v>3</v>
      </c>
      <c r="G40" s="65"/>
      <c r="H40" s="19">
        <f t="shared" si="8"/>
        <v>0</v>
      </c>
      <c r="I40" s="72" t="str">
        <f t="shared" ca="1" si="9"/>
        <v>Attenzione prezzo non inserito</v>
      </c>
    </row>
    <row r="41" spans="1:9" x14ac:dyDescent="0.2">
      <c r="A41" s="96"/>
      <c r="B41" s="20" t="s">
        <v>97</v>
      </c>
      <c r="C41" s="56" t="s">
        <v>392</v>
      </c>
      <c r="D41" s="17" t="s">
        <v>59</v>
      </c>
      <c r="E41" s="18">
        <v>1</v>
      </c>
      <c r="F41" s="53">
        <v>3</v>
      </c>
      <c r="G41" s="54"/>
      <c r="H41" s="55"/>
      <c r="I41" s="72"/>
    </row>
    <row r="42" spans="1:9" x14ac:dyDescent="0.2">
      <c r="A42" s="96"/>
      <c r="B42" s="16" t="s">
        <v>98</v>
      </c>
      <c r="C42" s="56" t="s">
        <v>387</v>
      </c>
      <c r="D42" s="17" t="s">
        <v>55</v>
      </c>
      <c r="E42" s="18">
        <v>1</v>
      </c>
      <c r="F42" s="53">
        <v>3</v>
      </c>
      <c r="G42" s="54"/>
      <c r="H42" s="55"/>
      <c r="I42" s="72"/>
    </row>
    <row r="43" spans="1:9" x14ac:dyDescent="0.2">
      <c r="A43" s="96"/>
      <c r="B43" s="20" t="s">
        <v>99</v>
      </c>
      <c r="C43" s="56" t="s">
        <v>52</v>
      </c>
      <c r="D43" s="17" t="s">
        <v>53</v>
      </c>
      <c r="E43" s="18">
        <v>1</v>
      </c>
      <c r="F43" s="53">
        <v>3</v>
      </c>
      <c r="G43" s="65"/>
      <c r="H43" s="19">
        <f t="shared" ref="H43" si="10">ROUND(TRUNC(G43,2)*E43*F43,2)</f>
        <v>0</v>
      </c>
      <c r="I43" s="72" t="str">
        <f t="shared" ref="I43" ca="1" si="11">IF(CELL("tipo",G43)="l","Attenzione carattere al posto di un numero",IF(CELL("tipo",G43)="b","Attenzione prezzo non inserito",IF(G43=0,"Attenzione inserito un prezzo pari a zero",IF(G43&lt;0,"Attenzione inserito prezzo negativo"," "))))</f>
        <v>Attenzione prezzo non inserito</v>
      </c>
    </row>
    <row r="44" spans="1:9" x14ac:dyDescent="0.2">
      <c r="A44" s="96"/>
      <c r="B44" s="16" t="s">
        <v>100</v>
      </c>
      <c r="C44" s="56" t="s">
        <v>386</v>
      </c>
      <c r="D44" s="17" t="s">
        <v>54</v>
      </c>
      <c r="E44" s="18">
        <v>1</v>
      </c>
      <c r="F44" s="53">
        <v>3</v>
      </c>
      <c r="G44" s="54"/>
      <c r="H44" s="55"/>
      <c r="I44" s="72"/>
    </row>
    <row r="45" spans="1:9" x14ac:dyDescent="0.2">
      <c r="A45" s="96"/>
      <c r="B45" s="20" t="s">
        <v>101</v>
      </c>
      <c r="C45" s="56" t="s">
        <v>393</v>
      </c>
      <c r="D45" s="17" t="s">
        <v>49</v>
      </c>
      <c r="E45" s="18">
        <v>1</v>
      </c>
      <c r="F45" s="53">
        <v>3</v>
      </c>
      <c r="G45" s="54"/>
      <c r="H45" s="55"/>
      <c r="I45" s="72"/>
    </row>
    <row r="46" spans="1:9" x14ac:dyDescent="0.2">
      <c r="A46" s="96"/>
      <c r="B46" s="16" t="s">
        <v>102</v>
      </c>
      <c r="C46" s="56" t="s">
        <v>389</v>
      </c>
      <c r="D46" s="17" t="s">
        <v>56</v>
      </c>
      <c r="E46" s="18">
        <v>1</v>
      </c>
      <c r="F46" s="53">
        <v>3</v>
      </c>
      <c r="G46" s="54"/>
      <c r="H46" s="55"/>
      <c r="I46" s="72"/>
    </row>
    <row r="47" spans="1:9" x14ac:dyDescent="0.2">
      <c r="A47" s="96"/>
      <c r="B47" s="20" t="s">
        <v>103</v>
      </c>
      <c r="C47" s="56" t="s">
        <v>407</v>
      </c>
      <c r="D47" s="17" t="s">
        <v>86</v>
      </c>
      <c r="E47" s="18">
        <v>1</v>
      </c>
      <c r="F47" s="53">
        <v>3</v>
      </c>
      <c r="G47" s="54"/>
      <c r="H47" s="55"/>
      <c r="I47" s="72"/>
    </row>
    <row r="48" spans="1:9" ht="13.15" customHeight="1" x14ac:dyDescent="0.2">
      <c r="A48" s="96" t="s">
        <v>324</v>
      </c>
      <c r="B48" s="16" t="s">
        <v>11</v>
      </c>
      <c r="C48" s="56" t="s">
        <v>70</v>
      </c>
      <c r="D48" s="17" t="s">
        <v>71</v>
      </c>
      <c r="E48" s="18">
        <v>1</v>
      </c>
      <c r="F48" s="53">
        <v>9</v>
      </c>
      <c r="G48" s="65"/>
      <c r="H48" s="19">
        <f t="shared" ref="H48" si="12">ROUND(TRUNC(G48,2)*E48*F48,2)</f>
        <v>0</v>
      </c>
      <c r="I48" s="72" t="str">
        <f t="shared" ref="I48" ca="1" si="13">IF(CELL("tipo",G48)="l","Attenzione carattere al posto di un numero",IF(CELL("tipo",G48)="b","Attenzione prezzo non inserito",IF(G48=0,"Attenzione inserito un prezzo pari a zero",IF(G48&lt;0,"Attenzione inserito prezzo negativo"," "))))</f>
        <v>Attenzione prezzo non inserito</v>
      </c>
    </row>
    <row r="49" spans="1:9" ht="13.15" customHeight="1" x14ac:dyDescent="0.2">
      <c r="A49" s="96"/>
      <c r="B49" s="16" t="s">
        <v>13</v>
      </c>
      <c r="C49" s="56" t="s">
        <v>396</v>
      </c>
      <c r="D49" s="17" t="s">
        <v>72</v>
      </c>
      <c r="E49" s="18">
        <v>1</v>
      </c>
      <c r="F49" s="53">
        <v>9</v>
      </c>
      <c r="G49" s="54"/>
      <c r="H49" s="55"/>
      <c r="I49" s="72"/>
    </row>
    <row r="50" spans="1:9" x14ac:dyDescent="0.2">
      <c r="A50" s="96"/>
      <c r="B50" s="16" t="s">
        <v>30</v>
      </c>
      <c r="C50" s="56" t="s">
        <v>397</v>
      </c>
      <c r="D50" s="17" t="s">
        <v>73</v>
      </c>
      <c r="E50" s="18">
        <v>1</v>
      </c>
      <c r="F50" s="53">
        <v>9</v>
      </c>
      <c r="G50" s="54"/>
      <c r="H50" s="55"/>
      <c r="I50" s="72"/>
    </row>
    <row r="51" spans="1:9" x14ac:dyDescent="0.2">
      <c r="A51" s="96"/>
      <c r="B51" s="16" t="s">
        <v>31</v>
      </c>
      <c r="C51" s="56" t="s">
        <v>398</v>
      </c>
      <c r="D51" s="17" t="s">
        <v>74</v>
      </c>
      <c r="E51" s="18">
        <v>1</v>
      </c>
      <c r="F51" s="53">
        <v>9</v>
      </c>
      <c r="G51" s="54"/>
      <c r="H51" s="55"/>
      <c r="I51" s="72"/>
    </row>
    <row r="52" spans="1:9" x14ac:dyDescent="0.2">
      <c r="A52" s="96"/>
      <c r="B52" s="16" t="s">
        <v>32</v>
      </c>
      <c r="C52" s="56" t="s">
        <v>399</v>
      </c>
      <c r="D52" s="17" t="s">
        <v>75</v>
      </c>
      <c r="E52" s="18">
        <v>1</v>
      </c>
      <c r="F52" s="53">
        <v>9</v>
      </c>
      <c r="G52" s="54"/>
      <c r="H52" s="55"/>
      <c r="I52" s="72"/>
    </row>
    <row r="53" spans="1:9" x14ac:dyDescent="0.2">
      <c r="A53" s="96"/>
      <c r="B53" s="16" t="s">
        <v>33</v>
      </c>
      <c r="C53" s="56" t="s">
        <v>400</v>
      </c>
      <c r="D53" s="17" t="s">
        <v>76</v>
      </c>
      <c r="E53" s="18">
        <v>2</v>
      </c>
      <c r="F53" s="53">
        <v>9</v>
      </c>
      <c r="G53" s="54"/>
      <c r="H53" s="55"/>
      <c r="I53" s="72"/>
    </row>
    <row r="54" spans="1:9" x14ac:dyDescent="0.2">
      <c r="A54" s="96"/>
      <c r="B54" s="16" t="s">
        <v>34</v>
      </c>
      <c r="C54" s="56" t="s">
        <v>401</v>
      </c>
      <c r="D54" s="17" t="s">
        <v>77</v>
      </c>
      <c r="E54" s="18">
        <v>1</v>
      </c>
      <c r="F54" s="53">
        <v>9</v>
      </c>
      <c r="G54" s="54"/>
      <c r="H54" s="55"/>
      <c r="I54" s="72"/>
    </row>
    <row r="55" spans="1:9" x14ac:dyDescent="0.2">
      <c r="A55" s="96"/>
      <c r="B55" s="16" t="s">
        <v>35</v>
      </c>
      <c r="C55" s="56" t="s">
        <v>402</v>
      </c>
      <c r="D55" s="17" t="s">
        <v>78</v>
      </c>
      <c r="E55" s="18">
        <v>1</v>
      </c>
      <c r="F55" s="53">
        <v>9</v>
      </c>
      <c r="G55" s="54"/>
      <c r="H55" s="55"/>
      <c r="I55" s="72"/>
    </row>
    <row r="56" spans="1:9" x14ac:dyDescent="0.2">
      <c r="A56" s="96"/>
      <c r="B56" s="16" t="s">
        <v>36</v>
      </c>
      <c r="C56" s="56" t="s">
        <v>403</v>
      </c>
      <c r="D56" s="17" t="s">
        <v>79</v>
      </c>
      <c r="E56" s="18">
        <v>1</v>
      </c>
      <c r="F56" s="53">
        <v>9</v>
      </c>
      <c r="G56" s="54"/>
      <c r="H56" s="55"/>
      <c r="I56" s="72"/>
    </row>
    <row r="57" spans="1:9" x14ac:dyDescent="0.2">
      <c r="A57" s="96"/>
      <c r="B57" s="16" t="s">
        <v>37</v>
      </c>
      <c r="C57" s="56" t="s">
        <v>404</v>
      </c>
      <c r="D57" s="17" t="s">
        <v>80</v>
      </c>
      <c r="E57" s="18">
        <v>1</v>
      </c>
      <c r="F57" s="53">
        <v>9</v>
      </c>
      <c r="G57" s="54"/>
      <c r="H57" s="55"/>
      <c r="I57" s="72"/>
    </row>
    <row r="58" spans="1:9" x14ac:dyDescent="0.2">
      <c r="A58" s="96"/>
      <c r="B58" s="16" t="s">
        <v>38</v>
      </c>
      <c r="C58" s="56" t="s">
        <v>405</v>
      </c>
      <c r="D58" s="17" t="s">
        <v>81</v>
      </c>
      <c r="E58" s="18">
        <v>1</v>
      </c>
      <c r="F58" s="53">
        <v>9</v>
      </c>
      <c r="G58" s="54"/>
      <c r="H58" s="55"/>
      <c r="I58" s="72"/>
    </row>
    <row r="59" spans="1:9" x14ac:dyDescent="0.2">
      <c r="A59" s="96"/>
      <c r="B59" s="16" t="s">
        <v>39</v>
      </c>
      <c r="C59" s="56" t="s">
        <v>406</v>
      </c>
      <c r="D59" s="17" t="s">
        <v>82</v>
      </c>
      <c r="E59" s="18">
        <v>1</v>
      </c>
      <c r="F59" s="53">
        <v>9</v>
      </c>
      <c r="G59" s="54"/>
      <c r="H59" s="55"/>
      <c r="I59" s="72"/>
    </row>
    <row r="60" spans="1:9" x14ac:dyDescent="0.2">
      <c r="A60" s="96"/>
      <c r="B60" s="16" t="s">
        <v>40</v>
      </c>
      <c r="C60" s="56" t="s">
        <v>83</v>
      </c>
      <c r="D60" s="17" t="s">
        <v>84</v>
      </c>
      <c r="E60" s="18">
        <v>1</v>
      </c>
      <c r="F60" s="53">
        <v>9</v>
      </c>
      <c r="G60" s="65"/>
      <c r="H60" s="19">
        <f t="shared" ref="H60:H62" si="14">ROUND(TRUNC(G60,2)*E60*F60,2)</f>
        <v>0</v>
      </c>
      <c r="I60" s="72" t="str">
        <f t="shared" ref="I60:I62" ca="1" si="15">IF(CELL("tipo",G60)="l","Attenzione carattere al posto di un numero",IF(CELL("tipo",G60)="b","Attenzione prezzo non inserito",IF(G60=0,"Attenzione inserito un prezzo pari a zero",IF(G60&lt;0,"Attenzione inserito prezzo negativo"," "))))</f>
        <v>Attenzione prezzo non inserito</v>
      </c>
    </row>
    <row r="61" spans="1:9" x14ac:dyDescent="0.2">
      <c r="A61" s="96"/>
      <c r="B61" s="16" t="s">
        <v>41</v>
      </c>
      <c r="C61" s="56" t="s">
        <v>48</v>
      </c>
      <c r="D61" s="17" t="s">
        <v>49</v>
      </c>
      <c r="E61" s="18">
        <v>1</v>
      </c>
      <c r="F61" s="53">
        <v>9</v>
      </c>
      <c r="G61" s="65"/>
      <c r="H61" s="19">
        <f t="shared" si="14"/>
        <v>0</v>
      </c>
      <c r="I61" s="72" t="str">
        <f t="shared" ca="1" si="15"/>
        <v>Attenzione prezzo non inserito</v>
      </c>
    </row>
    <row r="62" spans="1:9" x14ac:dyDescent="0.2">
      <c r="A62" s="96"/>
      <c r="B62" s="16" t="s">
        <v>107</v>
      </c>
      <c r="C62" s="56" t="s">
        <v>50</v>
      </c>
      <c r="D62" s="17" t="s">
        <v>85</v>
      </c>
      <c r="E62" s="18">
        <v>2</v>
      </c>
      <c r="F62" s="53">
        <v>9</v>
      </c>
      <c r="G62" s="65"/>
      <c r="H62" s="19">
        <f t="shared" si="14"/>
        <v>0</v>
      </c>
      <c r="I62" s="72" t="str">
        <f t="shared" ca="1" si="15"/>
        <v>Attenzione prezzo non inserito</v>
      </c>
    </row>
    <row r="63" spans="1:9" x14ac:dyDescent="0.2">
      <c r="A63" s="96"/>
      <c r="B63" s="16" t="s">
        <v>108</v>
      </c>
      <c r="C63" s="56" t="s">
        <v>392</v>
      </c>
      <c r="D63" s="17" t="s">
        <v>59</v>
      </c>
      <c r="E63" s="18">
        <v>1</v>
      </c>
      <c r="F63" s="53">
        <v>9</v>
      </c>
      <c r="G63" s="54"/>
      <c r="H63" s="55"/>
      <c r="I63" s="72"/>
    </row>
    <row r="64" spans="1:9" x14ac:dyDescent="0.2">
      <c r="A64" s="96"/>
      <c r="B64" s="16" t="s">
        <v>109</v>
      </c>
      <c r="C64" s="56" t="s">
        <v>387</v>
      </c>
      <c r="D64" s="17" t="s">
        <v>55</v>
      </c>
      <c r="E64" s="18">
        <v>1</v>
      </c>
      <c r="F64" s="53">
        <v>9</v>
      </c>
      <c r="G64" s="54"/>
      <c r="H64" s="55"/>
      <c r="I64" s="72"/>
    </row>
    <row r="65" spans="1:9" x14ac:dyDescent="0.2">
      <c r="A65" s="96"/>
      <c r="B65" s="16" t="s">
        <v>110</v>
      </c>
      <c r="C65" s="56" t="s">
        <v>52</v>
      </c>
      <c r="D65" s="17" t="s">
        <v>53</v>
      </c>
      <c r="E65" s="18">
        <v>1</v>
      </c>
      <c r="F65" s="53">
        <v>9</v>
      </c>
      <c r="G65" s="65"/>
      <c r="H65" s="19">
        <f t="shared" ref="H65" si="16">ROUND(TRUNC(G65,2)*E65*F65,2)</f>
        <v>0</v>
      </c>
      <c r="I65" s="72" t="str">
        <f t="shared" ref="I65" ca="1" si="17">IF(CELL("tipo",G65)="l","Attenzione carattere al posto di un numero",IF(CELL("tipo",G65)="b","Attenzione prezzo non inserito",IF(G65=0,"Attenzione inserito un prezzo pari a zero",IF(G65&lt;0,"Attenzione inserito prezzo negativo"," "))))</f>
        <v>Attenzione prezzo non inserito</v>
      </c>
    </row>
    <row r="66" spans="1:9" x14ac:dyDescent="0.2">
      <c r="A66" s="96"/>
      <c r="B66" s="16" t="s">
        <v>111</v>
      </c>
      <c r="C66" s="56" t="s">
        <v>386</v>
      </c>
      <c r="D66" s="17" t="s">
        <v>54</v>
      </c>
      <c r="E66" s="18">
        <v>1</v>
      </c>
      <c r="F66" s="53">
        <v>9</v>
      </c>
      <c r="G66" s="54"/>
      <c r="H66" s="55"/>
      <c r="I66" s="72"/>
    </row>
    <row r="67" spans="1:9" x14ac:dyDescent="0.2">
      <c r="A67" s="96"/>
      <c r="B67" s="16" t="s">
        <v>112</v>
      </c>
      <c r="C67" s="56" t="s">
        <v>393</v>
      </c>
      <c r="D67" s="17" t="s">
        <v>49</v>
      </c>
      <c r="E67" s="18">
        <v>1</v>
      </c>
      <c r="F67" s="53">
        <v>9</v>
      </c>
      <c r="G67" s="54"/>
      <c r="H67" s="55"/>
      <c r="I67" s="72"/>
    </row>
    <row r="68" spans="1:9" x14ac:dyDescent="0.2">
      <c r="A68" s="96"/>
      <c r="B68" s="16" t="s">
        <v>113</v>
      </c>
      <c r="C68" s="56" t="s">
        <v>389</v>
      </c>
      <c r="D68" s="17" t="s">
        <v>56</v>
      </c>
      <c r="E68" s="18">
        <v>1</v>
      </c>
      <c r="F68" s="53">
        <v>9</v>
      </c>
      <c r="G68" s="54"/>
      <c r="H68" s="55"/>
      <c r="I68" s="72"/>
    </row>
    <row r="69" spans="1:9" x14ac:dyDescent="0.2">
      <c r="A69" s="96"/>
      <c r="B69" s="16" t="s">
        <v>114</v>
      </c>
      <c r="C69" s="56" t="s">
        <v>104</v>
      </c>
      <c r="D69" s="17" t="s">
        <v>105</v>
      </c>
      <c r="E69" s="18">
        <v>1</v>
      </c>
      <c r="F69" s="53">
        <v>9</v>
      </c>
      <c r="G69" s="65"/>
      <c r="H69" s="19">
        <f t="shared" ref="H69" si="18">ROUND(TRUNC(G69,2)*E69*F69,2)</f>
        <v>0</v>
      </c>
      <c r="I69" s="72" t="str">
        <f t="shared" ref="I69" ca="1" si="19">IF(CELL("tipo",G69)="l","Attenzione carattere al posto di un numero",IF(CELL("tipo",G69)="b","Attenzione prezzo non inserito",IF(G69=0,"Attenzione inserito un prezzo pari a zero",IF(G69&lt;0,"Attenzione inserito prezzo negativo"," "))))</f>
        <v>Attenzione prezzo non inserito</v>
      </c>
    </row>
    <row r="70" spans="1:9" x14ac:dyDescent="0.2">
      <c r="A70" s="96"/>
      <c r="B70" s="16" t="s">
        <v>115</v>
      </c>
      <c r="C70" s="56" t="s">
        <v>408</v>
      </c>
      <c r="D70" s="17" t="s">
        <v>106</v>
      </c>
      <c r="E70" s="18">
        <v>1</v>
      </c>
      <c r="F70" s="53">
        <v>9</v>
      </c>
      <c r="G70" s="54"/>
      <c r="H70" s="55"/>
      <c r="I70" s="72"/>
    </row>
    <row r="71" spans="1:9" ht="13.15" customHeight="1" x14ac:dyDescent="0.2">
      <c r="A71" s="96" t="s">
        <v>325</v>
      </c>
      <c r="B71" s="16" t="s">
        <v>141</v>
      </c>
      <c r="C71" s="56" t="s">
        <v>116</v>
      </c>
      <c r="D71" s="17" t="s">
        <v>117</v>
      </c>
      <c r="E71" s="18">
        <v>1</v>
      </c>
      <c r="F71" s="53">
        <v>2</v>
      </c>
      <c r="G71" s="65"/>
      <c r="H71" s="19">
        <f t="shared" ref="H71" si="20">ROUND(TRUNC(G71,2)*E71*F71,2)</f>
        <v>0</v>
      </c>
      <c r="I71" s="72" t="str">
        <f t="shared" ref="I71" ca="1" si="21">IF(CELL("tipo",G71)="l","Attenzione carattere al posto di un numero",IF(CELL("tipo",G71)="b","Attenzione prezzo non inserito",IF(G71=0,"Attenzione inserito un prezzo pari a zero",IF(G71&lt;0,"Attenzione inserito prezzo negativo"," "))))</f>
        <v>Attenzione prezzo non inserito</v>
      </c>
    </row>
    <row r="72" spans="1:9" ht="13.15" customHeight="1" x14ac:dyDescent="0.2">
      <c r="A72" s="96"/>
      <c r="B72" s="16" t="s">
        <v>142</v>
      </c>
      <c r="C72" s="56" t="s">
        <v>409</v>
      </c>
      <c r="D72" s="17" t="s">
        <v>118</v>
      </c>
      <c r="E72" s="18">
        <v>1</v>
      </c>
      <c r="F72" s="53">
        <v>2</v>
      </c>
      <c r="G72" s="54"/>
      <c r="H72" s="55"/>
      <c r="I72" s="72"/>
    </row>
    <row r="73" spans="1:9" x14ac:dyDescent="0.2">
      <c r="A73" s="96"/>
      <c r="B73" s="16" t="s">
        <v>143</v>
      </c>
      <c r="C73" s="56" t="s">
        <v>410</v>
      </c>
      <c r="D73" s="17" t="s">
        <v>119</v>
      </c>
      <c r="E73" s="18">
        <v>1</v>
      </c>
      <c r="F73" s="53">
        <v>2</v>
      </c>
      <c r="G73" s="54"/>
      <c r="H73" s="55"/>
      <c r="I73" s="72"/>
    </row>
    <row r="74" spans="1:9" x14ac:dyDescent="0.2">
      <c r="A74" s="96"/>
      <c r="B74" s="16" t="s">
        <v>144</v>
      </c>
      <c r="C74" s="56" t="s">
        <v>411</v>
      </c>
      <c r="D74" s="17" t="s">
        <v>120</v>
      </c>
      <c r="E74" s="18">
        <v>1</v>
      </c>
      <c r="F74" s="53">
        <v>2</v>
      </c>
      <c r="G74" s="54"/>
      <c r="H74" s="55"/>
      <c r="I74" s="72"/>
    </row>
    <row r="75" spans="1:9" x14ac:dyDescent="0.2">
      <c r="A75" s="96"/>
      <c r="B75" s="16" t="s">
        <v>145</v>
      </c>
      <c r="C75" s="56" t="s">
        <v>121</v>
      </c>
      <c r="D75" s="17" t="s">
        <v>122</v>
      </c>
      <c r="E75" s="18">
        <v>1</v>
      </c>
      <c r="F75" s="53">
        <v>2</v>
      </c>
      <c r="G75" s="65"/>
      <c r="H75" s="19">
        <f t="shared" ref="H75" si="22">ROUND(TRUNC(G75,2)*E75*F75,2)</f>
        <v>0</v>
      </c>
      <c r="I75" s="72" t="str">
        <f t="shared" ref="I75" ca="1" si="23">IF(CELL("tipo",G75)="l","Attenzione carattere al posto di un numero",IF(CELL("tipo",G75)="b","Attenzione prezzo non inserito",IF(G75=0,"Attenzione inserito un prezzo pari a zero",IF(G75&lt;0,"Attenzione inserito prezzo negativo"," "))))</f>
        <v>Attenzione prezzo non inserito</v>
      </c>
    </row>
    <row r="76" spans="1:9" x14ac:dyDescent="0.2">
      <c r="A76" s="96"/>
      <c r="B76" s="16" t="s">
        <v>146</v>
      </c>
      <c r="C76" s="56" t="s">
        <v>123</v>
      </c>
      <c r="D76" s="17" t="s">
        <v>124</v>
      </c>
      <c r="E76" s="18">
        <v>1</v>
      </c>
      <c r="F76" s="53">
        <v>2</v>
      </c>
      <c r="G76" s="54"/>
      <c r="H76" s="55"/>
      <c r="I76" s="72"/>
    </row>
    <row r="77" spans="1:9" x14ac:dyDescent="0.2">
      <c r="A77" s="96"/>
      <c r="B77" s="16" t="s">
        <v>147</v>
      </c>
      <c r="C77" s="56" t="s">
        <v>125</v>
      </c>
      <c r="D77" s="17" t="s">
        <v>126</v>
      </c>
      <c r="E77" s="18">
        <v>1</v>
      </c>
      <c r="F77" s="53">
        <v>2</v>
      </c>
      <c r="G77" s="54"/>
      <c r="H77" s="55"/>
      <c r="I77" s="72"/>
    </row>
    <row r="78" spans="1:9" x14ac:dyDescent="0.2">
      <c r="A78" s="96"/>
      <c r="B78" s="16" t="s">
        <v>148</v>
      </c>
      <c r="C78" s="56" t="s">
        <v>127</v>
      </c>
      <c r="D78" s="17" t="s">
        <v>128</v>
      </c>
      <c r="E78" s="18">
        <v>1</v>
      </c>
      <c r="F78" s="53">
        <v>2</v>
      </c>
      <c r="G78" s="65"/>
      <c r="H78" s="19">
        <f t="shared" ref="H78" si="24">ROUND(TRUNC(G78,2)*E78*F78,2)</f>
        <v>0</v>
      </c>
      <c r="I78" s="72" t="str">
        <f t="shared" ref="I78" ca="1" si="25">IF(CELL("tipo",G78)="l","Attenzione carattere al posto di un numero",IF(CELL("tipo",G78)="b","Attenzione prezzo non inserito",IF(G78=0,"Attenzione inserito un prezzo pari a zero",IF(G78&lt;0,"Attenzione inserito prezzo negativo"," "))))</f>
        <v>Attenzione prezzo non inserito</v>
      </c>
    </row>
    <row r="79" spans="1:9" x14ac:dyDescent="0.2">
      <c r="A79" s="96"/>
      <c r="B79" s="16" t="s">
        <v>149</v>
      </c>
      <c r="C79" s="56" t="s">
        <v>399</v>
      </c>
      <c r="D79" s="17" t="s">
        <v>75</v>
      </c>
      <c r="E79" s="18">
        <v>2</v>
      </c>
      <c r="F79" s="53">
        <v>2</v>
      </c>
      <c r="G79" s="54"/>
      <c r="H79" s="55"/>
      <c r="I79" s="72"/>
    </row>
    <row r="80" spans="1:9" x14ac:dyDescent="0.2">
      <c r="A80" s="96"/>
      <c r="B80" s="16" t="s">
        <v>150</v>
      </c>
      <c r="C80" s="56" t="s">
        <v>412</v>
      </c>
      <c r="D80" s="17" t="s">
        <v>129</v>
      </c>
      <c r="E80" s="18">
        <v>1</v>
      </c>
      <c r="F80" s="53">
        <v>2</v>
      </c>
      <c r="G80" s="54"/>
      <c r="H80" s="55"/>
      <c r="I80" s="72"/>
    </row>
    <row r="81" spans="1:9" x14ac:dyDescent="0.2">
      <c r="A81" s="96"/>
      <c r="B81" s="16" t="s">
        <v>151</v>
      </c>
      <c r="C81" s="56" t="s">
        <v>400</v>
      </c>
      <c r="D81" s="17" t="s">
        <v>76</v>
      </c>
      <c r="E81" s="18">
        <v>2</v>
      </c>
      <c r="F81" s="53">
        <v>2</v>
      </c>
      <c r="G81" s="54"/>
      <c r="H81" s="55"/>
      <c r="I81" s="72"/>
    </row>
    <row r="82" spans="1:9" x14ac:dyDescent="0.2">
      <c r="A82" s="96"/>
      <c r="B82" s="16" t="s">
        <v>152</v>
      </c>
      <c r="C82" s="56" t="s">
        <v>413</v>
      </c>
      <c r="D82" s="17" t="s">
        <v>130</v>
      </c>
      <c r="E82" s="18">
        <v>2</v>
      </c>
      <c r="F82" s="53">
        <v>2</v>
      </c>
      <c r="G82" s="54"/>
      <c r="H82" s="55"/>
      <c r="I82" s="72"/>
    </row>
    <row r="83" spans="1:9" x14ac:dyDescent="0.2">
      <c r="A83" s="96"/>
      <c r="B83" s="16" t="s">
        <v>153</v>
      </c>
      <c r="C83" s="56" t="s">
        <v>414</v>
      </c>
      <c r="D83" s="17" t="s">
        <v>131</v>
      </c>
      <c r="E83" s="18">
        <v>2</v>
      </c>
      <c r="F83" s="53">
        <v>2</v>
      </c>
      <c r="G83" s="54"/>
      <c r="H83" s="55"/>
      <c r="I83" s="72"/>
    </row>
    <row r="84" spans="1:9" x14ac:dyDescent="0.2">
      <c r="A84" s="96"/>
      <c r="B84" s="16" t="s">
        <v>154</v>
      </c>
      <c r="C84" s="56" t="s">
        <v>415</v>
      </c>
      <c r="D84" s="17" t="s">
        <v>132</v>
      </c>
      <c r="E84" s="18">
        <v>1</v>
      </c>
      <c r="F84" s="53">
        <v>2</v>
      </c>
      <c r="G84" s="54"/>
      <c r="H84" s="55"/>
      <c r="I84" s="72"/>
    </row>
    <row r="85" spans="1:9" x14ac:dyDescent="0.2">
      <c r="A85" s="96"/>
      <c r="B85" s="16" t="s">
        <v>155</v>
      </c>
      <c r="C85" s="56" t="s">
        <v>416</v>
      </c>
      <c r="D85" s="17" t="s">
        <v>133</v>
      </c>
      <c r="E85" s="18">
        <v>1</v>
      </c>
      <c r="F85" s="53">
        <v>2</v>
      </c>
      <c r="G85" s="54"/>
      <c r="H85" s="55"/>
      <c r="I85" s="72"/>
    </row>
    <row r="86" spans="1:9" x14ac:dyDescent="0.2">
      <c r="A86" s="96"/>
      <c r="B86" s="16" t="s">
        <v>156</v>
      </c>
      <c r="C86" s="56" t="s">
        <v>417</v>
      </c>
      <c r="D86" s="17" t="s">
        <v>134</v>
      </c>
      <c r="E86" s="18">
        <v>1</v>
      </c>
      <c r="F86" s="53">
        <v>2</v>
      </c>
      <c r="G86" s="54"/>
      <c r="H86" s="55"/>
      <c r="I86" s="72"/>
    </row>
    <row r="87" spans="1:9" x14ac:dyDescent="0.2">
      <c r="A87" s="96"/>
      <c r="B87" s="16" t="s">
        <v>157</v>
      </c>
      <c r="C87" s="56" t="s">
        <v>418</v>
      </c>
      <c r="D87" s="17" t="s">
        <v>136</v>
      </c>
      <c r="E87" s="18">
        <v>1</v>
      </c>
      <c r="F87" s="53">
        <v>2</v>
      </c>
      <c r="G87" s="54"/>
      <c r="H87" s="55"/>
      <c r="I87" s="72"/>
    </row>
    <row r="88" spans="1:9" x14ac:dyDescent="0.2">
      <c r="A88" s="96"/>
      <c r="B88" s="16" t="s">
        <v>158</v>
      </c>
      <c r="C88" s="56" t="s">
        <v>419</v>
      </c>
      <c r="D88" s="17" t="s">
        <v>137</v>
      </c>
      <c r="E88" s="18">
        <v>1</v>
      </c>
      <c r="F88" s="53">
        <v>2</v>
      </c>
      <c r="G88" s="54"/>
      <c r="H88" s="55"/>
      <c r="I88" s="72"/>
    </row>
    <row r="89" spans="1:9" x14ac:dyDescent="0.2">
      <c r="A89" s="96"/>
      <c r="B89" s="16" t="s">
        <v>159</v>
      </c>
      <c r="C89" s="56" t="s">
        <v>420</v>
      </c>
      <c r="D89" s="17" t="s">
        <v>138</v>
      </c>
      <c r="E89" s="18">
        <v>1</v>
      </c>
      <c r="F89" s="53">
        <v>2</v>
      </c>
      <c r="G89" s="54"/>
      <c r="H89" s="55"/>
      <c r="I89" s="72"/>
    </row>
    <row r="90" spans="1:9" x14ac:dyDescent="0.2">
      <c r="A90" s="96"/>
      <c r="B90" s="16" t="s">
        <v>160</v>
      </c>
      <c r="C90" s="56" t="s">
        <v>421</v>
      </c>
      <c r="D90" s="17" t="s">
        <v>139</v>
      </c>
      <c r="E90" s="18">
        <v>2</v>
      </c>
      <c r="F90" s="53">
        <v>2</v>
      </c>
      <c r="G90" s="54"/>
      <c r="H90" s="55"/>
      <c r="I90" s="72"/>
    </row>
    <row r="91" spans="1:9" x14ac:dyDescent="0.2">
      <c r="A91" s="96"/>
      <c r="B91" s="16" t="s">
        <v>161</v>
      </c>
      <c r="C91" s="56" t="s">
        <v>46</v>
      </c>
      <c r="D91" s="17" t="s">
        <v>84</v>
      </c>
      <c r="E91" s="18">
        <v>1</v>
      </c>
      <c r="F91" s="53">
        <v>2</v>
      </c>
      <c r="G91" s="65"/>
      <c r="H91" s="19">
        <f t="shared" ref="H91:H93" si="26">ROUND(TRUNC(G91,2)*E91*F91,2)</f>
        <v>0</v>
      </c>
      <c r="I91" s="72" t="str">
        <f t="shared" ref="I91:I93" ca="1" si="27">IF(CELL("tipo",G91)="l","Attenzione carattere al posto di un numero",IF(CELL("tipo",G91)="b","Attenzione prezzo non inserito",IF(G91=0,"Attenzione inserito un prezzo pari a zero",IF(G91&lt;0,"Attenzione inserito prezzo negativo"," "))))</f>
        <v>Attenzione prezzo non inserito</v>
      </c>
    </row>
    <row r="92" spans="1:9" x14ac:dyDescent="0.2">
      <c r="A92" s="96"/>
      <c r="B92" s="16" t="s">
        <v>162</v>
      </c>
      <c r="C92" s="56" t="s">
        <v>48</v>
      </c>
      <c r="D92" s="17" t="s">
        <v>49</v>
      </c>
      <c r="E92" s="18">
        <v>1</v>
      </c>
      <c r="F92" s="53">
        <v>2</v>
      </c>
      <c r="G92" s="65"/>
      <c r="H92" s="19">
        <f>ROUND(TRUNC(G92,2)*E92*F92,2)</f>
        <v>0</v>
      </c>
      <c r="I92" s="72" t="str">
        <f t="shared" ca="1" si="27"/>
        <v>Attenzione prezzo non inserito</v>
      </c>
    </row>
    <row r="93" spans="1:9" x14ac:dyDescent="0.2">
      <c r="A93" s="96"/>
      <c r="B93" s="16" t="s">
        <v>163</v>
      </c>
      <c r="C93" s="56" t="s">
        <v>50</v>
      </c>
      <c r="D93" s="17" t="s">
        <v>85</v>
      </c>
      <c r="E93" s="18">
        <v>2</v>
      </c>
      <c r="F93" s="53">
        <v>2</v>
      </c>
      <c r="G93" s="65"/>
      <c r="H93" s="19">
        <f t="shared" si="26"/>
        <v>0</v>
      </c>
      <c r="I93" s="72" t="str">
        <f t="shared" ca="1" si="27"/>
        <v>Attenzione prezzo non inserito</v>
      </c>
    </row>
    <row r="94" spans="1:9" x14ac:dyDescent="0.2">
      <c r="A94" s="96"/>
      <c r="B94" s="16" t="s">
        <v>164</v>
      </c>
      <c r="C94" s="56" t="s">
        <v>392</v>
      </c>
      <c r="D94" s="17" t="s">
        <v>59</v>
      </c>
      <c r="E94" s="18">
        <v>1</v>
      </c>
      <c r="F94" s="53">
        <v>2</v>
      </c>
      <c r="G94" s="54"/>
      <c r="H94" s="55"/>
      <c r="I94" s="72"/>
    </row>
    <row r="95" spans="1:9" x14ac:dyDescent="0.2">
      <c r="A95" s="96"/>
      <c r="B95" s="16" t="s">
        <v>165</v>
      </c>
      <c r="C95" s="56" t="s">
        <v>387</v>
      </c>
      <c r="D95" s="17" t="s">
        <v>55</v>
      </c>
      <c r="E95" s="18">
        <v>1</v>
      </c>
      <c r="F95" s="53">
        <v>2</v>
      </c>
      <c r="G95" s="54"/>
      <c r="H95" s="55"/>
      <c r="I95" s="72"/>
    </row>
    <row r="96" spans="1:9" x14ac:dyDescent="0.2">
      <c r="A96" s="96"/>
      <c r="B96" s="16" t="s">
        <v>166</v>
      </c>
      <c r="C96" s="56" t="s">
        <v>52</v>
      </c>
      <c r="D96" s="17" t="s">
        <v>53</v>
      </c>
      <c r="E96" s="18">
        <v>1</v>
      </c>
      <c r="F96" s="53">
        <v>2</v>
      </c>
      <c r="G96" s="65"/>
      <c r="H96" s="19">
        <f t="shared" ref="H96" si="28">ROUND(TRUNC(G96,2)*E96*F96,2)</f>
        <v>0</v>
      </c>
      <c r="I96" s="72" t="str">
        <f t="shared" ref="I96" ca="1" si="29">IF(CELL("tipo",G96)="l","Attenzione carattere al posto di un numero",IF(CELL("tipo",G96)="b","Attenzione prezzo non inserito",IF(G96=0,"Attenzione inserito un prezzo pari a zero",IF(G96&lt;0,"Attenzione inserito prezzo negativo"," "))))</f>
        <v>Attenzione prezzo non inserito</v>
      </c>
    </row>
    <row r="97" spans="1:9" x14ac:dyDescent="0.2">
      <c r="A97" s="96"/>
      <c r="B97" s="16" t="s">
        <v>167</v>
      </c>
      <c r="C97" s="56" t="s">
        <v>386</v>
      </c>
      <c r="D97" s="17" t="s">
        <v>54</v>
      </c>
      <c r="E97" s="18">
        <v>1</v>
      </c>
      <c r="F97" s="53">
        <v>2</v>
      </c>
      <c r="G97" s="54"/>
      <c r="H97" s="55"/>
      <c r="I97" s="72"/>
    </row>
    <row r="98" spans="1:9" x14ac:dyDescent="0.2">
      <c r="A98" s="96"/>
      <c r="B98" s="16" t="s">
        <v>168</v>
      </c>
      <c r="C98" s="56" t="s">
        <v>393</v>
      </c>
      <c r="D98" s="17" t="s">
        <v>49</v>
      </c>
      <c r="E98" s="18">
        <v>1</v>
      </c>
      <c r="F98" s="53">
        <v>2</v>
      </c>
      <c r="G98" s="54"/>
      <c r="H98" s="55"/>
      <c r="I98" s="72"/>
    </row>
    <row r="99" spans="1:9" x14ac:dyDescent="0.2">
      <c r="A99" s="96"/>
      <c r="B99" s="16" t="s">
        <v>169</v>
      </c>
      <c r="C99" s="56" t="s">
        <v>389</v>
      </c>
      <c r="D99" s="17" t="s">
        <v>56</v>
      </c>
      <c r="E99" s="18">
        <v>1</v>
      </c>
      <c r="F99" s="53">
        <v>2</v>
      </c>
      <c r="G99" s="54"/>
      <c r="H99" s="55"/>
      <c r="I99" s="72"/>
    </row>
    <row r="100" spans="1:9" x14ac:dyDescent="0.2">
      <c r="A100" s="96"/>
      <c r="B100" s="16" t="s">
        <v>170</v>
      </c>
      <c r="C100" s="56" t="s">
        <v>394</v>
      </c>
      <c r="D100" s="17" t="s">
        <v>140</v>
      </c>
      <c r="E100" s="18">
        <v>1</v>
      </c>
      <c r="F100" s="53">
        <v>2</v>
      </c>
      <c r="G100" s="54"/>
      <c r="H100" s="55"/>
      <c r="I100" s="72"/>
    </row>
    <row r="101" spans="1:9" x14ac:dyDescent="0.2">
      <c r="A101" s="96"/>
      <c r="B101" s="16" t="s">
        <v>171</v>
      </c>
      <c r="C101" s="56" t="s">
        <v>408</v>
      </c>
      <c r="D101" s="17" t="s">
        <v>106</v>
      </c>
      <c r="E101" s="18">
        <v>1</v>
      </c>
      <c r="F101" s="53">
        <v>2</v>
      </c>
      <c r="G101" s="54"/>
      <c r="H101" s="55"/>
      <c r="I101" s="72"/>
    </row>
    <row r="102" spans="1:9" x14ac:dyDescent="0.2">
      <c r="A102" s="96"/>
      <c r="B102" s="16" t="s">
        <v>172</v>
      </c>
      <c r="C102" s="56" t="s">
        <v>135</v>
      </c>
      <c r="D102" s="17" t="s">
        <v>136</v>
      </c>
      <c r="E102" s="18">
        <v>1</v>
      </c>
      <c r="F102" s="53">
        <v>2</v>
      </c>
      <c r="G102" s="65"/>
      <c r="H102" s="19">
        <f t="shared" ref="H102:H104" si="30">ROUND(TRUNC(G102,2)*E102*F102,2)</f>
        <v>0</v>
      </c>
      <c r="I102" s="72" t="str">
        <f t="shared" ref="I102:I104" ca="1" si="31">IF(CELL("tipo",G102)="l","Attenzione carattere al posto di un numero",IF(CELL("tipo",G102)="b","Attenzione prezzo non inserito",IF(G102=0,"Attenzione inserito un prezzo pari a zero",IF(G102&lt;0,"Attenzione inserito prezzo negativo"," "))))</f>
        <v>Attenzione prezzo non inserito</v>
      </c>
    </row>
    <row r="103" spans="1:9" ht="13.15" customHeight="1" x14ac:dyDescent="0.2">
      <c r="A103" s="96" t="s">
        <v>326</v>
      </c>
      <c r="B103" s="16" t="s">
        <v>179</v>
      </c>
      <c r="C103" s="56" t="s">
        <v>173</v>
      </c>
      <c r="D103" s="17" t="s">
        <v>174</v>
      </c>
      <c r="E103" s="18">
        <v>1</v>
      </c>
      <c r="F103" s="53">
        <v>2</v>
      </c>
      <c r="G103" s="66"/>
      <c r="H103" s="19">
        <f t="shared" si="30"/>
        <v>0</v>
      </c>
      <c r="I103" s="72" t="str">
        <f t="shared" ca="1" si="31"/>
        <v>Attenzione prezzo non inserito</v>
      </c>
    </row>
    <row r="104" spans="1:9" ht="13.15" customHeight="1" x14ac:dyDescent="0.2">
      <c r="A104" s="96"/>
      <c r="B104" s="16" t="s">
        <v>180</v>
      </c>
      <c r="C104" s="56" t="s">
        <v>175</v>
      </c>
      <c r="D104" s="17" t="s">
        <v>176</v>
      </c>
      <c r="E104" s="18">
        <v>1</v>
      </c>
      <c r="F104" s="53">
        <v>2</v>
      </c>
      <c r="G104" s="66"/>
      <c r="H104" s="19">
        <f t="shared" si="30"/>
        <v>0</v>
      </c>
      <c r="I104" s="72" t="str">
        <f t="shared" ca="1" si="31"/>
        <v>Attenzione prezzo non inserito</v>
      </c>
    </row>
    <row r="105" spans="1:9" x14ac:dyDescent="0.2">
      <c r="A105" s="96"/>
      <c r="B105" s="16" t="s">
        <v>182</v>
      </c>
      <c r="C105" s="56" t="s">
        <v>422</v>
      </c>
      <c r="D105" s="17" t="s">
        <v>177</v>
      </c>
      <c r="E105" s="18">
        <v>1</v>
      </c>
      <c r="F105" s="53">
        <v>2</v>
      </c>
      <c r="G105" s="57"/>
      <c r="H105" s="55"/>
      <c r="I105" s="72"/>
    </row>
    <row r="106" spans="1:9" x14ac:dyDescent="0.2">
      <c r="A106" s="96"/>
      <c r="B106" s="16" t="s">
        <v>181</v>
      </c>
      <c r="C106" s="56" t="s">
        <v>423</v>
      </c>
      <c r="D106" s="17" t="s">
        <v>178</v>
      </c>
      <c r="E106" s="18">
        <v>1</v>
      </c>
      <c r="F106" s="53">
        <v>2</v>
      </c>
      <c r="G106" s="57"/>
      <c r="H106" s="55"/>
      <c r="I106" s="72"/>
    </row>
    <row r="107" spans="1:9" ht="12.75" customHeight="1" x14ac:dyDescent="0.2">
      <c r="A107" s="96" t="s">
        <v>320</v>
      </c>
      <c r="B107" s="16" t="s">
        <v>328</v>
      </c>
      <c r="C107" s="56" t="s">
        <v>424</v>
      </c>
      <c r="D107" s="17" t="s">
        <v>60</v>
      </c>
      <c r="E107" s="18">
        <v>1</v>
      </c>
      <c r="F107" s="53">
        <v>9</v>
      </c>
      <c r="G107" s="57"/>
      <c r="H107" s="55"/>
      <c r="I107" s="72"/>
    </row>
    <row r="108" spans="1:9" x14ac:dyDescent="0.2">
      <c r="A108" s="96"/>
      <c r="B108" s="16" t="s">
        <v>329</v>
      </c>
      <c r="C108" s="56" t="s">
        <v>63</v>
      </c>
      <c r="D108" s="17" t="s">
        <v>64</v>
      </c>
      <c r="E108" s="18">
        <v>1</v>
      </c>
      <c r="F108" s="53">
        <v>9</v>
      </c>
      <c r="G108" s="66"/>
      <c r="H108" s="19">
        <f t="shared" ref="H108" si="32">ROUND(TRUNC(G108,2)*E108*F108,2)</f>
        <v>0</v>
      </c>
      <c r="I108" s="72" t="str">
        <f t="shared" ref="I108" ca="1" si="33">IF(CELL("tipo",G108)="l","Attenzione carattere al posto di un numero",IF(CELL("tipo",G108)="b","Attenzione prezzo non inserito",IF(G108=0,"Attenzione inserito un prezzo pari a zero",IF(G108&lt;0,"Attenzione inserito prezzo negativo"," "))))</f>
        <v>Attenzione prezzo non inserito</v>
      </c>
    </row>
    <row r="109" spans="1:9" x14ac:dyDescent="0.2">
      <c r="A109" s="96"/>
      <c r="B109" s="16" t="s">
        <v>330</v>
      </c>
      <c r="C109" s="56" t="s">
        <v>425</v>
      </c>
      <c r="D109" s="17" t="s">
        <v>65</v>
      </c>
      <c r="E109" s="18">
        <v>1</v>
      </c>
      <c r="F109" s="53">
        <v>9</v>
      </c>
      <c r="G109" s="57"/>
      <c r="H109" s="55"/>
      <c r="I109" s="72"/>
    </row>
    <row r="110" spans="1:9" x14ac:dyDescent="0.2">
      <c r="A110" s="96"/>
      <c r="B110" s="16" t="s">
        <v>331</v>
      </c>
      <c r="C110" s="56" t="s">
        <v>426</v>
      </c>
      <c r="D110" s="17" t="s">
        <v>66</v>
      </c>
      <c r="E110" s="18">
        <v>1</v>
      </c>
      <c r="F110" s="53">
        <v>2</v>
      </c>
      <c r="G110" s="57"/>
      <c r="H110" s="55"/>
      <c r="I110" s="72"/>
    </row>
    <row r="111" spans="1:9" x14ac:dyDescent="0.2">
      <c r="A111" s="96"/>
      <c r="B111" s="16" t="s">
        <v>332</v>
      </c>
      <c r="C111" s="56" t="s">
        <v>67</v>
      </c>
      <c r="D111" s="17" t="s">
        <v>68</v>
      </c>
      <c r="E111" s="18">
        <v>1</v>
      </c>
      <c r="F111" s="53">
        <v>2</v>
      </c>
      <c r="G111" s="66"/>
      <c r="H111" s="19">
        <f t="shared" ref="H111" si="34">ROUND(TRUNC(G111,2)*E111*F111,2)</f>
        <v>0</v>
      </c>
      <c r="I111" s="72" t="str">
        <f t="shared" ref="I111" ca="1" si="35">IF(CELL("tipo",G111)="l","Attenzione carattere al posto di un numero",IF(CELL("tipo",G111)="b","Attenzione prezzo non inserito",IF(G111=0,"Attenzione inserito un prezzo pari a zero",IF(G111&lt;0,"Attenzione inserito prezzo negativo"," "))))</f>
        <v>Attenzione prezzo non inserito</v>
      </c>
    </row>
    <row r="112" spans="1:9" x14ac:dyDescent="0.2">
      <c r="A112" s="96"/>
      <c r="B112" s="16" t="s">
        <v>333</v>
      </c>
      <c r="C112" s="56" t="s">
        <v>427</v>
      </c>
      <c r="D112" s="17" t="s">
        <v>69</v>
      </c>
      <c r="E112" s="18">
        <v>1</v>
      </c>
      <c r="F112" s="53">
        <v>2</v>
      </c>
      <c r="G112" s="57"/>
      <c r="H112" s="55"/>
      <c r="I112" s="72"/>
    </row>
    <row r="113" spans="1:10" ht="41.25" customHeight="1" x14ac:dyDescent="0.2">
      <c r="A113" s="76"/>
      <c r="B113" s="77"/>
      <c r="C113" s="78"/>
      <c r="D113" s="79"/>
      <c r="E113" s="80"/>
      <c r="F113" s="81"/>
      <c r="G113" s="82"/>
      <c r="H113" s="74"/>
      <c r="I113" s="75"/>
      <c r="J113" s="73"/>
    </row>
    <row r="114" spans="1:10" ht="48" customHeight="1" x14ac:dyDescent="0.2">
      <c r="A114" s="95" t="s">
        <v>341</v>
      </c>
      <c r="B114" s="90"/>
      <c r="C114" s="93">
        <v>1464752.38</v>
      </c>
      <c r="D114" s="15" t="s">
        <v>338</v>
      </c>
      <c r="E114" s="91">
        <f>SUM(H3:H112)</f>
        <v>0</v>
      </c>
      <c r="F114" s="91"/>
      <c r="G114" s="87" t="str">
        <f ca="1">IF(CELL("tipo",E114)="b","Attenzione prezzo non inserito",IF(E114&lt;=C114,IF(E114=0,"Attenzione Inserito un prezzo pari a zero"," "),"Attenzione superata la relativa Base d'asta"))</f>
        <v>Attenzione Inserito un prezzo pari a zero</v>
      </c>
      <c r="H114" s="13"/>
    </row>
    <row r="115" spans="1:10" ht="46.5" customHeight="1" x14ac:dyDescent="0.2">
      <c r="A115" s="90"/>
      <c r="B115" s="90"/>
      <c r="C115" s="93"/>
      <c r="D115" s="15" t="s">
        <v>336</v>
      </c>
      <c r="E115" s="92"/>
      <c r="F115" s="92"/>
      <c r="G115" s="87" t="str">
        <f ca="1">IF(CELL("tipo",E115)="b","Attenzione percentuale non inserita",IF(E115=0%,"Attenzione inserita una percentuale nulla",IF(E115&lt;0%,"Attenzione inserita percentuale negativa","")))</f>
        <v>Attenzione percentuale non inserita</v>
      </c>
      <c r="H115" s="22"/>
    </row>
    <row r="116" spans="1:10" ht="57.75" customHeight="1" x14ac:dyDescent="0.2">
      <c r="A116" s="95" t="s">
        <v>339</v>
      </c>
      <c r="B116" s="95"/>
      <c r="C116" s="69">
        <v>545901.93999999994</v>
      </c>
      <c r="D116" s="15" t="s">
        <v>337</v>
      </c>
      <c r="E116" s="93">
        <f>ROUND(E114*TRUNC(E115,4),2)</f>
        <v>0</v>
      </c>
      <c r="F116" s="93"/>
      <c r="G116" s="87" t="str">
        <f ca="1">IF(CELL("tipo",E116)="b","Attenzione prezzo non inserito",IF(E116&lt;=C116,IF(E116=0,"Attenzione Inserito un prezzo pari a zero"," "),"Attenzione superata la relativa Base d'asta"))</f>
        <v>Attenzione Inserito un prezzo pari a zero</v>
      </c>
      <c r="H116" s="13"/>
    </row>
    <row r="117" spans="1:10" ht="45.75" customHeight="1" x14ac:dyDescent="0.2">
      <c r="A117" s="95" t="s">
        <v>340</v>
      </c>
      <c r="B117" s="95"/>
      <c r="C117" s="69">
        <v>90000</v>
      </c>
      <c r="D117" s="15" t="s">
        <v>481</v>
      </c>
      <c r="E117" s="94"/>
      <c r="F117" s="94"/>
      <c r="G117" s="87" t="str">
        <f ca="1">IF(CELL("tipo",E117)="b","Attenzione prezzo non inserito",IF(E117&lt;=C117,IF(E117=0,"Attenzione Inserito un prezzo pari a zero"," "),"Attenzione superata la relativa Base d'asta"))</f>
        <v>Attenzione prezzo non inserito</v>
      </c>
      <c r="H117" s="13"/>
    </row>
    <row r="120" spans="1:10" x14ac:dyDescent="0.2">
      <c r="F120" s="14"/>
    </row>
  </sheetData>
  <sheetProtection password="DA57" sheet="1" objects="1" scenarios="1" selectLockedCells="1"/>
  <mergeCells count="16">
    <mergeCell ref="A1:H1"/>
    <mergeCell ref="E114:F114"/>
    <mergeCell ref="E115:F115"/>
    <mergeCell ref="E116:F116"/>
    <mergeCell ref="E117:F117"/>
    <mergeCell ref="A114:B115"/>
    <mergeCell ref="C114:C115"/>
    <mergeCell ref="A116:B116"/>
    <mergeCell ref="A117:B117"/>
    <mergeCell ref="A3:A13"/>
    <mergeCell ref="A107:A112"/>
    <mergeCell ref="A103:A106"/>
    <mergeCell ref="A71:A102"/>
    <mergeCell ref="A48:A70"/>
    <mergeCell ref="A26:A47"/>
    <mergeCell ref="A14:A25"/>
  </mergeCells>
  <pageMargins left="0.70866141732283472" right="0.70866141732283472" top="0.74803149606299213" bottom="0.74803149606299213" header="0.31496062992125984" footer="0.31496062992125984"/>
  <pageSetup paperSize="9" scale="54" fitToHeight="2" orientation="landscape" r:id="rId1"/>
  <headerFooter>
    <oddHeader>&amp;CAllegato 2 - Offerta Economica - Fac Simile 
Parte B</oddHeader>
  </headerFooter>
  <ignoredErrors>
    <ignoredError sqref="G11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F132"/>
  <sheetViews>
    <sheetView zoomScale="85" zoomScaleNormal="85" zoomScaleSheetLayoutView="100" workbookViewId="0">
      <selection activeCell="D29" sqref="D29"/>
    </sheetView>
  </sheetViews>
  <sheetFormatPr defaultColWidth="33.85546875" defaultRowHeight="15" x14ac:dyDescent="0.25"/>
  <cols>
    <col min="1" max="1" width="20.7109375" style="8" customWidth="1"/>
    <col min="2" max="2" width="60" style="9" customWidth="1"/>
    <col min="3" max="3" width="32.5703125" style="6" customWidth="1"/>
    <col min="4" max="5" width="33.85546875" style="6"/>
    <col min="6" max="6" width="33.85546875" style="86"/>
    <col min="7" max="16384" width="33.85546875" style="6"/>
  </cols>
  <sheetData>
    <row r="1" spans="1:6" ht="54.75" customHeight="1" x14ac:dyDescent="0.25">
      <c r="A1" s="95" t="s">
        <v>480</v>
      </c>
      <c r="B1" s="95"/>
      <c r="C1" s="95"/>
      <c r="D1" s="95"/>
      <c r="E1" s="95"/>
      <c r="F1" s="83"/>
    </row>
    <row r="2" spans="1:6" ht="34.5" customHeight="1" x14ac:dyDescent="0.25">
      <c r="A2" s="70" t="s">
        <v>315</v>
      </c>
      <c r="B2" s="70" t="s">
        <v>342</v>
      </c>
      <c r="C2" s="70" t="s">
        <v>312</v>
      </c>
      <c r="D2" s="12" t="s">
        <v>334</v>
      </c>
      <c r="E2" s="12" t="s">
        <v>335</v>
      </c>
      <c r="F2" s="84"/>
    </row>
    <row r="3" spans="1:6" x14ac:dyDescent="0.25">
      <c r="A3" s="29" t="s">
        <v>183</v>
      </c>
      <c r="B3" s="30" t="s">
        <v>184</v>
      </c>
      <c r="C3" s="31">
        <v>8</v>
      </c>
      <c r="D3" s="65"/>
      <c r="E3" s="19">
        <f>ROUND(TRUNC(D3,2)*C3,2)</f>
        <v>0</v>
      </c>
      <c r="F3" s="75" t="str">
        <f ca="1">IF(CELL("tipo",D3)="l","Attenzione carattere al posto di un numero",IF(CELL("tipo",D3)="b","Attenzione prezzo non inserito",IF(D3=0,"Attenzione inserito un prezzo pari a zero",IF(D3&lt;0,"Attenzione inserito prezzo negativo",""))))</f>
        <v>Attenzione prezzo non inserito</v>
      </c>
    </row>
    <row r="4" spans="1:6" x14ac:dyDescent="0.25">
      <c r="A4" s="58" t="s">
        <v>429</v>
      </c>
      <c r="B4" s="30" t="s">
        <v>185</v>
      </c>
      <c r="C4" s="31">
        <v>8</v>
      </c>
      <c r="D4" s="54"/>
      <c r="E4" s="55"/>
      <c r="F4" s="75"/>
    </row>
    <row r="5" spans="1:6" x14ac:dyDescent="0.25">
      <c r="A5" s="58" t="s">
        <v>430</v>
      </c>
      <c r="B5" s="30" t="s">
        <v>186</v>
      </c>
      <c r="C5" s="31">
        <v>24</v>
      </c>
      <c r="D5" s="54"/>
      <c r="E5" s="55"/>
      <c r="F5" s="75"/>
    </row>
    <row r="6" spans="1:6" x14ac:dyDescent="0.25">
      <c r="A6" s="58" t="s">
        <v>431</v>
      </c>
      <c r="B6" s="30" t="s">
        <v>187</v>
      </c>
      <c r="C6" s="31">
        <v>8</v>
      </c>
      <c r="D6" s="54"/>
      <c r="E6" s="55"/>
      <c r="F6" s="75"/>
    </row>
    <row r="7" spans="1:6" ht="14.45" customHeight="1" x14ac:dyDescent="0.25">
      <c r="A7" s="58" t="s">
        <v>432</v>
      </c>
      <c r="B7" s="30" t="s">
        <v>188</v>
      </c>
      <c r="C7" s="31">
        <v>16</v>
      </c>
      <c r="D7" s="54"/>
      <c r="E7" s="55"/>
      <c r="F7" s="75"/>
    </row>
    <row r="8" spans="1:6" ht="14.45" customHeight="1" x14ac:dyDescent="0.25">
      <c r="A8" s="58" t="s">
        <v>433</v>
      </c>
      <c r="B8" s="30" t="s">
        <v>189</v>
      </c>
      <c r="C8" s="31">
        <v>16</v>
      </c>
      <c r="D8" s="54"/>
      <c r="E8" s="55"/>
      <c r="F8" s="75"/>
    </row>
    <row r="9" spans="1:6" x14ac:dyDescent="0.25">
      <c r="A9" s="58" t="s">
        <v>434</v>
      </c>
      <c r="B9" s="30" t="s">
        <v>190</v>
      </c>
      <c r="C9" s="31">
        <v>8</v>
      </c>
      <c r="D9" s="54"/>
      <c r="E9" s="55"/>
      <c r="F9" s="75"/>
    </row>
    <row r="10" spans="1:6" ht="14.45" customHeight="1" x14ac:dyDescent="0.25">
      <c r="A10" s="29" t="s">
        <v>191</v>
      </c>
      <c r="B10" s="30" t="s">
        <v>192</v>
      </c>
      <c r="C10" s="31">
        <v>8</v>
      </c>
      <c r="D10" s="65"/>
      <c r="E10" s="19">
        <f t="shared" ref="E10:E12" si="0">ROUND(TRUNC(D10,2)*C10,2)</f>
        <v>0</v>
      </c>
      <c r="F10" s="75" t="str">
        <f t="shared" ref="F10:F12" ca="1" si="1">IF(CELL("tipo",D10)="l","Attenzione carattere al posto di un numero",IF(CELL("tipo",D10)="b","Attenzione prezzo non inserito",IF(D10=0,"Attenzione inserito un prezzo pari a zero",IF(D10&lt;0,"Attenzione inserito prezzo negativo",""))))</f>
        <v>Attenzione prezzo non inserito</v>
      </c>
    </row>
    <row r="11" spans="1:6" ht="14.45" customHeight="1" x14ac:dyDescent="0.25">
      <c r="A11" s="29" t="s">
        <v>193</v>
      </c>
      <c r="B11" s="30" t="s">
        <v>194</v>
      </c>
      <c r="C11" s="31">
        <v>24</v>
      </c>
      <c r="D11" s="65"/>
      <c r="E11" s="19">
        <f t="shared" si="0"/>
        <v>0</v>
      </c>
      <c r="F11" s="75" t="str">
        <f t="shared" ca="1" si="1"/>
        <v>Attenzione prezzo non inserito</v>
      </c>
    </row>
    <row r="12" spans="1:6" ht="14.45" customHeight="1" x14ac:dyDescent="0.25">
      <c r="A12" s="29" t="s">
        <v>195</v>
      </c>
      <c r="B12" s="30" t="s">
        <v>196</v>
      </c>
      <c r="C12" s="31">
        <v>8</v>
      </c>
      <c r="D12" s="65"/>
      <c r="E12" s="19">
        <f t="shared" si="0"/>
        <v>0</v>
      </c>
      <c r="F12" s="75" t="str">
        <f t="shared" ca="1" si="1"/>
        <v>Attenzione prezzo non inserito</v>
      </c>
    </row>
    <row r="13" spans="1:6" ht="14.45" customHeight="1" x14ac:dyDescent="0.25">
      <c r="A13" s="58" t="s">
        <v>435</v>
      </c>
      <c r="B13" s="30" t="s">
        <v>197</v>
      </c>
      <c r="C13" s="31">
        <v>8</v>
      </c>
      <c r="D13" s="54"/>
      <c r="E13" s="55"/>
      <c r="F13" s="75"/>
    </row>
    <row r="14" spans="1:6" ht="14.45" customHeight="1" x14ac:dyDescent="0.25">
      <c r="A14" s="58" t="s">
        <v>436</v>
      </c>
      <c r="B14" s="30" t="s">
        <v>198</v>
      </c>
      <c r="C14" s="31">
        <v>8</v>
      </c>
      <c r="D14" s="54"/>
      <c r="E14" s="55"/>
      <c r="F14" s="75"/>
    </row>
    <row r="15" spans="1:6" ht="14.45" customHeight="1" x14ac:dyDescent="0.25">
      <c r="A15" s="58" t="s">
        <v>437</v>
      </c>
      <c r="B15" s="30" t="s">
        <v>199</v>
      </c>
      <c r="C15" s="31">
        <v>8</v>
      </c>
      <c r="D15" s="54"/>
      <c r="E15" s="55"/>
      <c r="F15" s="75"/>
    </row>
    <row r="16" spans="1:6" ht="14.45" customHeight="1" x14ac:dyDescent="0.25">
      <c r="A16" s="58" t="s">
        <v>438</v>
      </c>
      <c r="B16" s="30" t="s">
        <v>200</v>
      </c>
      <c r="C16" s="31">
        <v>8</v>
      </c>
      <c r="D16" s="54"/>
      <c r="E16" s="55"/>
      <c r="F16" s="75"/>
    </row>
    <row r="17" spans="1:6" ht="14.45" customHeight="1" x14ac:dyDescent="0.25">
      <c r="A17" s="58" t="s">
        <v>439</v>
      </c>
      <c r="B17" s="30" t="s">
        <v>201</v>
      </c>
      <c r="C17" s="31">
        <v>8</v>
      </c>
      <c r="D17" s="54"/>
      <c r="E17" s="55"/>
      <c r="F17" s="75"/>
    </row>
    <row r="18" spans="1:6" ht="14.45" customHeight="1" x14ac:dyDescent="0.25">
      <c r="A18" s="58" t="s">
        <v>440</v>
      </c>
      <c r="B18" s="30" t="s">
        <v>202</v>
      </c>
      <c r="C18" s="31">
        <v>8</v>
      </c>
      <c r="D18" s="54"/>
      <c r="E18" s="55"/>
      <c r="F18" s="75"/>
    </row>
    <row r="19" spans="1:6" ht="14.45" customHeight="1" x14ac:dyDescent="0.25">
      <c r="A19" s="58" t="s">
        <v>441</v>
      </c>
      <c r="B19" s="30" t="s">
        <v>203</v>
      </c>
      <c r="C19" s="31">
        <v>8</v>
      </c>
      <c r="D19" s="54"/>
      <c r="E19" s="55"/>
      <c r="F19" s="75"/>
    </row>
    <row r="20" spans="1:6" ht="12.75" customHeight="1" x14ac:dyDescent="0.25">
      <c r="A20" s="29" t="s">
        <v>204</v>
      </c>
      <c r="B20" s="30" t="s">
        <v>205</v>
      </c>
      <c r="C20" s="31">
        <v>202</v>
      </c>
      <c r="D20" s="65"/>
      <c r="E20" s="19">
        <f>ROUND(TRUNC(D20,2)*C20,2)</f>
        <v>0</v>
      </c>
      <c r="F20" s="75" t="str">
        <f ca="1">IF(CELL("tipo",D20)="l","Attenzione carattere al posto di un numero",IF(CELL("tipo",D20)="b","Attenzione prezzo non inserito",IF(D20=0,"Attenzione inserito un prezzo pari a zero",IF(D20&lt;0,"Attenzione inserito prezzo negativo",""))))</f>
        <v>Attenzione prezzo non inserito</v>
      </c>
    </row>
    <row r="21" spans="1:6" x14ac:dyDescent="0.25">
      <c r="A21" s="70" t="s">
        <v>315</v>
      </c>
      <c r="B21" s="70" t="s">
        <v>316</v>
      </c>
      <c r="C21" s="70" t="s">
        <v>312</v>
      </c>
      <c r="D21" s="12" t="s">
        <v>334</v>
      </c>
      <c r="E21" s="12" t="s">
        <v>335</v>
      </c>
      <c r="F21" s="84"/>
    </row>
    <row r="22" spans="1:6" x14ac:dyDescent="0.25">
      <c r="A22" s="29" t="s">
        <v>206</v>
      </c>
      <c r="B22" s="30" t="s">
        <v>207</v>
      </c>
      <c r="C22" s="31">
        <v>4</v>
      </c>
      <c r="D22" s="65"/>
      <c r="E22" s="19">
        <f>ROUND(TRUNC(D22,2)*C22,2)</f>
        <v>0</v>
      </c>
      <c r="F22" s="75" t="str">
        <f ca="1">IF(CELL("tipo",D22)="l","Attenzione carattere al posto di un numero",IF(CELL("tipo",D22)="b","Attenzione prezzo non inserito",IF(D22=0,"Attenzione inserito un prezzo pari a zero",IF(D22&lt;0,"Attenzione inserito prezzo negativo",""))))</f>
        <v>Attenzione prezzo non inserito</v>
      </c>
    </row>
    <row r="23" spans="1:6" x14ac:dyDescent="0.25">
      <c r="A23" s="58" t="s">
        <v>442</v>
      </c>
      <c r="B23" s="30" t="s">
        <v>208</v>
      </c>
      <c r="C23" s="31">
        <v>4</v>
      </c>
      <c r="D23" s="54"/>
      <c r="E23" s="55"/>
      <c r="F23" s="75"/>
    </row>
    <row r="24" spans="1:6" ht="15" customHeight="1" x14ac:dyDescent="0.25">
      <c r="A24" s="58" t="s">
        <v>443</v>
      </c>
      <c r="B24" s="30" t="s">
        <v>209</v>
      </c>
      <c r="C24" s="31">
        <v>16</v>
      </c>
      <c r="D24" s="54"/>
      <c r="E24" s="55"/>
      <c r="F24" s="75"/>
    </row>
    <row r="25" spans="1:6" ht="15" customHeight="1" x14ac:dyDescent="0.25">
      <c r="A25" s="58" t="s">
        <v>431</v>
      </c>
      <c r="B25" s="30" t="s">
        <v>187</v>
      </c>
      <c r="C25" s="31">
        <v>4</v>
      </c>
      <c r="D25" s="54"/>
      <c r="E25" s="55"/>
      <c r="F25" s="75"/>
    </row>
    <row r="26" spans="1:6" ht="15" customHeight="1" x14ac:dyDescent="0.25">
      <c r="A26" s="58" t="s">
        <v>432</v>
      </c>
      <c r="B26" s="30" t="s">
        <v>188</v>
      </c>
      <c r="C26" s="31">
        <v>8</v>
      </c>
      <c r="D26" s="54"/>
      <c r="E26" s="55"/>
      <c r="F26" s="75"/>
    </row>
    <row r="27" spans="1:6" ht="15" customHeight="1" x14ac:dyDescent="0.25">
      <c r="A27" s="58" t="s">
        <v>444</v>
      </c>
      <c r="B27" s="30" t="s">
        <v>210</v>
      </c>
      <c r="C27" s="31">
        <v>8</v>
      </c>
      <c r="D27" s="54"/>
      <c r="E27" s="55"/>
      <c r="F27" s="75"/>
    </row>
    <row r="28" spans="1:6" ht="15" customHeight="1" x14ac:dyDescent="0.25">
      <c r="A28" s="29" t="s">
        <v>193</v>
      </c>
      <c r="B28" s="30" t="s">
        <v>194</v>
      </c>
      <c r="C28" s="31">
        <v>48</v>
      </c>
      <c r="D28" s="65"/>
      <c r="E28" s="19">
        <f t="shared" ref="E28:E29" si="2">ROUND(TRUNC(D28,2)*C28,2)</f>
        <v>0</v>
      </c>
      <c r="F28" s="75" t="str">
        <f t="shared" ref="F28:F29" ca="1" si="3">IF(CELL("tipo",D28)="l","Attenzione carattere al posto di un numero",IF(CELL("tipo",D28)="b","Attenzione prezzo non inserito",IF(D28=0,"Attenzione inserito un prezzo pari a zero",IF(D28&lt;0,"Attenzione inserito prezzo negativo",""))))</f>
        <v>Attenzione prezzo non inserito</v>
      </c>
    </row>
    <row r="29" spans="1:6" ht="15" customHeight="1" x14ac:dyDescent="0.25">
      <c r="A29" s="29" t="s">
        <v>211</v>
      </c>
      <c r="B29" s="30" t="s">
        <v>212</v>
      </c>
      <c r="C29" s="31">
        <v>4</v>
      </c>
      <c r="D29" s="65"/>
      <c r="E29" s="19">
        <f t="shared" si="2"/>
        <v>0</v>
      </c>
      <c r="F29" s="75" t="str">
        <f t="shared" ca="1" si="3"/>
        <v>Attenzione prezzo non inserito</v>
      </c>
    </row>
    <row r="30" spans="1:6" ht="15" customHeight="1" x14ac:dyDescent="0.25">
      <c r="A30" s="58" t="s">
        <v>435</v>
      </c>
      <c r="B30" s="30" t="s">
        <v>197</v>
      </c>
      <c r="C30" s="31">
        <v>4</v>
      </c>
      <c r="D30" s="54"/>
      <c r="E30" s="55"/>
      <c r="F30" s="75"/>
    </row>
    <row r="31" spans="1:6" ht="15" customHeight="1" x14ac:dyDescent="0.25">
      <c r="A31" s="58" t="s">
        <v>436</v>
      </c>
      <c r="B31" s="30" t="s">
        <v>198</v>
      </c>
      <c r="C31" s="31">
        <v>4</v>
      </c>
      <c r="D31" s="54"/>
      <c r="E31" s="55"/>
      <c r="F31" s="75"/>
    </row>
    <row r="32" spans="1:6" ht="15" customHeight="1" x14ac:dyDescent="0.25">
      <c r="A32" s="58" t="s">
        <v>437</v>
      </c>
      <c r="B32" s="30" t="s">
        <v>199</v>
      </c>
      <c r="C32" s="31">
        <v>4</v>
      </c>
      <c r="D32" s="54"/>
      <c r="E32" s="55"/>
      <c r="F32" s="75"/>
    </row>
    <row r="33" spans="1:6" ht="15" customHeight="1" x14ac:dyDescent="0.25">
      <c r="A33" s="58" t="s">
        <v>438</v>
      </c>
      <c r="B33" s="30" t="s">
        <v>200</v>
      </c>
      <c r="C33" s="31">
        <v>4</v>
      </c>
      <c r="D33" s="54"/>
      <c r="E33" s="55"/>
      <c r="F33" s="75"/>
    </row>
    <row r="34" spans="1:6" ht="15" customHeight="1" x14ac:dyDescent="0.25">
      <c r="A34" s="58" t="s">
        <v>445</v>
      </c>
      <c r="B34" s="30" t="s">
        <v>213</v>
      </c>
      <c r="C34" s="31">
        <v>4</v>
      </c>
      <c r="D34" s="54"/>
      <c r="E34" s="55"/>
      <c r="F34" s="75"/>
    </row>
    <row r="35" spans="1:6" ht="15" customHeight="1" x14ac:dyDescent="0.25">
      <c r="A35" s="58" t="s">
        <v>446</v>
      </c>
      <c r="B35" s="30" t="s">
        <v>214</v>
      </c>
      <c r="C35" s="31">
        <v>4</v>
      </c>
      <c r="D35" s="54"/>
      <c r="E35" s="55"/>
      <c r="F35" s="75"/>
    </row>
    <row r="36" spans="1:6" ht="15" customHeight="1" x14ac:dyDescent="0.25">
      <c r="A36" s="58" t="s">
        <v>440</v>
      </c>
      <c r="B36" s="30" t="s">
        <v>202</v>
      </c>
      <c r="C36" s="31">
        <v>4</v>
      </c>
      <c r="D36" s="54"/>
      <c r="E36" s="55"/>
      <c r="F36" s="75"/>
    </row>
    <row r="37" spans="1:6" ht="15" customHeight="1" x14ac:dyDescent="0.25">
      <c r="A37" s="58" t="s">
        <v>441</v>
      </c>
      <c r="B37" s="30" t="s">
        <v>203</v>
      </c>
      <c r="C37" s="31">
        <v>4</v>
      </c>
      <c r="D37" s="54"/>
      <c r="E37" s="55"/>
      <c r="F37" s="75"/>
    </row>
    <row r="38" spans="1:6" ht="15" customHeight="1" x14ac:dyDescent="0.25">
      <c r="A38" s="58" t="s">
        <v>215</v>
      </c>
      <c r="B38" s="30" t="s">
        <v>216</v>
      </c>
      <c r="C38" s="31">
        <v>1</v>
      </c>
      <c r="D38" s="65"/>
      <c r="E38" s="19">
        <f t="shared" ref="E38:E39" si="4">ROUND(TRUNC(D38,2)*C38,2)</f>
        <v>0</v>
      </c>
      <c r="F38" s="75" t="str">
        <f ca="1">IF(CELL("tipo",D38)="l","Attenzione carattere al posto di un numero",IF(CELL("tipo",D38)="b","Attenzione prezzo non inserito",IF(D38=0,"Attenzione inserito un prezzo pari a zero",IF(D38&lt;0,"Attenzione inserito prezzo negativo",""))))</f>
        <v>Attenzione prezzo non inserito</v>
      </c>
    </row>
    <row r="39" spans="1:6" x14ac:dyDescent="0.25">
      <c r="A39" s="58" t="s">
        <v>217</v>
      </c>
      <c r="B39" s="30" t="s">
        <v>218</v>
      </c>
      <c r="C39" s="31">
        <v>6</v>
      </c>
      <c r="D39" s="65"/>
      <c r="E39" s="19">
        <f t="shared" si="4"/>
        <v>0</v>
      </c>
      <c r="F39" s="75" t="str">
        <f ca="1">IF(CELL("tipo",D39)="l","Attenzione carattere al posto di un numero",IF(CELL("tipo",D39)="b","Attenzione prezzo non inserito",IF(D39=0,"Attenzione inserito un prezzo pari a zero",IF(D39&lt;0,"Attenzione inserito prezzo negativo",""))))</f>
        <v>Attenzione prezzo non inserito</v>
      </c>
    </row>
    <row r="40" spans="1:6" x14ac:dyDescent="0.25">
      <c r="A40" s="70" t="s">
        <v>315</v>
      </c>
      <c r="B40" s="70" t="s">
        <v>343</v>
      </c>
      <c r="C40" s="70" t="s">
        <v>312</v>
      </c>
      <c r="D40" s="12" t="s">
        <v>334</v>
      </c>
      <c r="E40" s="12" t="s">
        <v>335</v>
      </c>
      <c r="F40" s="84"/>
    </row>
    <row r="41" spans="1:6" ht="15" customHeight="1" x14ac:dyDescent="0.25">
      <c r="A41" s="29" t="s">
        <v>219</v>
      </c>
      <c r="B41" s="30" t="s">
        <v>220</v>
      </c>
      <c r="C41" s="31">
        <v>6</v>
      </c>
      <c r="D41" s="65"/>
      <c r="E41" s="19">
        <f>ROUND(TRUNC(D41,2)*C41,2)</f>
        <v>0</v>
      </c>
      <c r="F41" s="75" t="str">
        <f ca="1">IF(CELL("tipo",D41)="l","Attenzione carattere al posto di un numero",IF(CELL("tipo",D41)="b","Attenzione prezzo non inserito",IF(D41=0,"Attenzione inserito un prezzo pari a zero",IF(D41&lt;0,"Attenzione inserito prezzo negativo",""))))</f>
        <v>Attenzione prezzo non inserito</v>
      </c>
    </row>
    <row r="42" spans="1:6" ht="15" customHeight="1" x14ac:dyDescent="0.25">
      <c r="A42" s="58" t="s">
        <v>447</v>
      </c>
      <c r="B42" s="30" t="s">
        <v>221</v>
      </c>
      <c r="C42" s="31">
        <v>6</v>
      </c>
      <c r="D42" s="54"/>
      <c r="E42" s="55"/>
      <c r="F42" s="75"/>
    </row>
    <row r="43" spans="1:6" x14ac:dyDescent="0.25">
      <c r="A43" s="29" t="s">
        <v>222</v>
      </c>
      <c r="B43" s="30" t="s">
        <v>223</v>
      </c>
      <c r="C43" s="31">
        <v>57</v>
      </c>
      <c r="D43" s="65"/>
      <c r="E43" s="19">
        <f>ROUND(TRUNC(D43,2)*C43,2)</f>
        <v>0</v>
      </c>
      <c r="F43" s="75" t="str">
        <f ca="1">IF(CELL("tipo",D43)="l","Attenzione carattere al posto di un numero",IF(CELL("tipo",D43)="b","Attenzione prezzo non inserito",IF(D43=0,"Attenzione inserito un prezzo pari a zero",IF(D43&lt;0,"Attenzione inserito prezzo negativo",""))))</f>
        <v>Attenzione prezzo non inserito</v>
      </c>
    </row>
    <row r="44" spans="1:6" ht="15" customHeight="1" x14ac:dyDescent="0.25">
      <c r="A44" s="58" t="s">
        <v>432</v>
      </c>
      <c r="B44" s="30" t="s">
        <v>188</v>
      </c>
      <c r="C44" s="31">
        <v>12</v>
      </c>
      <c r="D44" s="54"/>
      <c r="E44" s="55"/>
      <c r="F44" s="75"/>
    </row>
    <row r="45" spans="1:6" x14ac:dyDescent="0.25">
      <c r="A45" s="58" t="s">
        <v>448</v>
      </c>
      <c r="B45" s="30" t="s">
        <v>224</v>
      </c>
      <c r="C45" s="31">
        <v>96</v>
      </c>
      <c r="D45" s="54"/>
      <c r="E45" s="55"/>
      <c r="F45" s="75"/>
    </row>
    <row r="46" spans="1:6" ht="15" customHeight="1" x14ac:dyDescent="0.25">
      <c r="A46" s="58" t="s">
        <v>449</v>
      </c>
      <c r="B46" s="30" t="s">
        <v>225</v>
      </c>
      <c r="C46" s="31">
        <v>6</v>
      </c>
      <c r="D46" s="54"/>
      <c r="E46" s="55"/>
      <c r="F46" s="75"/>
    </row>
    <row r="47" spans="1:6" ht="15.75" customHeight="1" x14ac:dyDescent="0.25">
      <c r="A47" s="29" t="s">
        <v>204</v>
      </c>
      <c r="B47" s="30" t="s">
        <v>205</v>
      </c>
      <c r="C47" s="31">
        <v>24</v>
      </c>
      <c r="D47" s="65"/>
      <c r="E47" s="19">
        <f>ROUND(TRUNC(D47,2)*C47,2)</f>
        <v>0</v>
      </c>
      <c r="F47" s="75" t="str">
        <f ca="1">IF(CELL("tipo",D47)="l","Attenzione carattere al posto di un numero",IF(CELL("tipo",D47)="b","Attenzione prezzo non inserito",IF(D47=0,"Attenzione inserito un prezzo pari a zero",IF(D47&lt;0,"Attenzione inserito prezzo negativo",""))))</f>
        <v>Attenzione prezzo non inserito</v>
      </c>
    </row>
    <row r="48" spans="1:6" x14ac:dyDescent="0.25">
      <c r="A48" s="70" t="s">
        <v>315</v>
      </c>
      <c r="B48" s="70" t="s">
        <v>316</v>
      </c>
      <c r="C48" s="70" t="s">
        <v>312</v>
      </c>
      <c r="D48" s="12" t="s">
        <v>334</v>
      </c>
      <c r="E48" s="12" t="s">
        <v>335</v>
      </c>
      <c r="F48" s="84"/>
    </row>
    <row r="49" spans="1:6" ht="15" customHeight="1" x14ac:dyDescent="0.25">
      <c r="A49" s="29" t="s">
        <v>226</v>
      </c>
      <c r="B49" s="30" t="s">
        <v>227</v>
      </c>
      <c r="C49" s="31">
        <v>22</v>
      </c>
      <c r="D49" s="65"/>
      <c r="E49" s="19">
        <f>ROUND(TRUNC(D49,2)*C49,2)</f>
        <v>0</v>
      </c>
      <c r="F49" s="75" t="str">
        <f ca="1">IF(CELL("tipo",D49)="l","Attenzione carattere al posto di un numero",IF(CELL("tipo",D49)="b","Attenzione prezzo non inserito",IF(D49=0,"Attenzione inserito un prezzo pari a zero",IF(D49&lt;0,"Attenzione inserito prezzo negativo",""))))</f>
        <v>Attenzione prezzo non inserito</v>
      </c>
    </row>
    <row r="50" spans="1:6" ht="15" customHeight="1" x14ac:dyDescent="0.25">
      <c r="A50" s="58" t="s">
        <v>447</v>
      </c>
      <c r="B50" s="30" t="s">
        <v>221</v>
      </c>
      <c r="C50" s="31">
        <v>22</v>
      </c>
      <c r="D50" s="54"/>
      <c r="E50" s="55"/>
      <c r="F50" s="75"/>
    </row>
    <row r="51" spans="1:6" ht="15" customHeight="1" x14ac:dyDescent="0.25">
      <c r="A51" s="58" t="s">
        <v>479</v>
      </c>
      <c r="B51" s="30" t="s">
        <v>188</v>
      </c>
      <c r="C51" s="31">
        <v>44</v>
      </c>
      <c r="D51" s="54"/>
      <c r="E51" s="55"/>
      <c r="F51" s="75"/>
    </row>
    <row r="52" spans="1:6" x14ac:dyDescent="0.25">
      <c r="A52" s="58" t="s">
        <v>448</v>
      </c>
      <c r="B52" s="30" t="s">
        <v>224</v>
      </c>
      <c r="C52" s="31">
        <v>176</v>
      </c>
      <c r="D52" s="54"/>
      <c r="E52" s="55"/>
      <c r="F52" s="75"/>
    </row>
    <row r="53" spans="1:6" ht="22.9" customHeight="1" x14ac:dyDescent="0.25">
      <c r="A53" s="58" t="s">
        <v>450</v>
      </c>
      <c r="B53" s="30" t="s">
        <v>228</v>
      </c>
      <c r="C53" s="31">
        <v>22</v>
      </c>
      <c r="D53" s="54"/>
      <c r="E53" s="55"/>
      <c r="F53" s="75"/>
    </row>
    <row r="54" spans="1:6" x14ac:dyDescent="0.25">
      <c r="A54" s="70" t="s">
        <v>315</v>
      </c>
      <c r="B54" s="70" t="s">
        <v>344</v>
      </c>
      <c r="C54" s="70" t="s">
        <v>312</v>
      </c>
      <c r="D54" s="12" t="s">
        <v>334</v>
      </c>
      <c r="E54" s="12" t="s">
        <v>335</v>
      </c>
      <c r="F54" s="84"/>
    </row>
    <row r="55" spans="1:6" ht="15" customHeight="1" x14ac:dyDescent="0.25">
      <c r="A55" s="58" t="s">
        <v>229</v>
      </c>
      <c r="B55" s="30" t="s">
        <v>230</v>
      </c>
      <c r="C55" s="31">
        <v>4</v>
      </c>
      <c r="D55" s="65"/>
      <c r="E55" s="19">
        <f>ROUND(TRUNC(D55,2)*C55,2)</f>
        <v>0</v>
      </c>
      <c r="F55" s="75" t="str">
        <f ca="1">IF(CELL("tipo",D55)="l","Attenzione carattere al posto di un numero",IF(CELL("tipo",D55)="b","Attenzione prezzo non inserito",IF(D55=0,"Attenzione inserito un prezzo pari a zero",IF(D55&lt;0,"Attenzione inserito prezzo negativo",""))))</f>
        <v>Attenzione prezzo non inserito</v>
      </c>
    </row>
    <row r="56" spans="1:6" x14ac:dyDescent="0.25">
      <c r="A56" s="58" t="s">
        <v>442</v>
      </c>
      <c r="B56" s="30" t="s">
        <v>208</v>
      </c>
      <c r="C56" s="31">
        <v>4</v>
      </c>
      <c r="D56" s="54"/>
      <c r="E56" s="55"/>
      <c r="F56" s="75"/>
    </row>
    <row r="57" spans="1:6" ht="15" customHeight="1" x14ac:dyDescent="0.25">
      <c r="A57" s="58" t="s">
        <v>451</v>
      </c>
      <c r="B57" s="30" t="s">
        <v>231</v>
      </c>
      <c r="C57" s="31">
        <v>4</v>
      </c>
      <c r="D57" s="54"/>
      <c r="E57" s="55"/>
      <c r="F57" s="75"/>
    </row>
    <row r="58" spans="1:6" ht="15" customHeight="1" x14ac:dyDescent="0.25">
      <c r="A58" s="58" t="s">
        <v>452</v>
      </c>
      <c r="B58" s="30" t="s">
        <v>232</v>
      </c>
      <c r="C58" s="31">
        <v>4</v>
      </c>
      <c r="D58" s="54"/>
      <c r="E58" s="55"/>
      <c r="F58" s="75"/>
    </row>
    <row r="59" spans="1:6" x14ac:dyDescent="0.25">
      <c r="A59" s="58" t="s">
        <v>453</v>
      </c>
      <c r="B59" s="30" t="s">
        <v>233</v>
      </c>
      <c r="C59" s="31">
        <v>4</v>
      </c>
      <c r="D59" s="54"/>
      <c r="E59" s="55"/>
      <c r="F59" s="75"/>
    </row>
    <row r="60" spans="1:6" ht="15" customHeight="1" x14ac:dyDescent="0.25">
      <c r="A60" s="58" t="s">
        <v>454</v>
      </c>
      <c r="B60" s="30" t="s">
        <v>234</v>
      </c>
      <c r="C60" s="31">
        <v>16</v>
      </c>
      <c r="D60" s="54"/>
      <c r="E60" s="55"/>
      <c r="F60" s="75"/>
    </row>
    <row r="61" spans="1:6" x14ac:dyDescent="0.25">
      <c r="A61" s="58" t="s">
        <v>455</v>
      </c>
      <c r="B61" s="30" t="s">
        <v>235</v>
      </c>
      <c r="C61" s="31">
        <v>4</v>
      </c>
      <c r="D61" s="54"/>
      <c r="E61" s="55"/>
      <c r="F61" s="75"/>
    </row>
    <row r="62" spans="1:6" ht="15" customHeight="1" x14ac:dyDescent="0.25">
      <c r="A62" s="58" t="s">
        <v>456</v>
      </c>
      <c r="B62" s="30" t="s">
        <v>236</v>
      </c>
      <c r="C62" s="31">
        <v>8</v>
      </c>
      <c r="D62" s="54"/>
      <c r="E62" s="55"/>
      <c r="F62" s="75"/>
    </row>
    <row r="63" spans="1:6" ht="15" customHeight="1" x14ac:dyDescent="0.25">
      <c r="A63" s="58" t="s">
        <v>432</v>
      </c>
      <c r="B63" s="30" t="s">
        <v>188</v>
      </c>
      <c r="C63" s="31">
        <v>8</v>
      </c>
      <c r="D63" s="54"/>
      <c r="E63" s="55"/>
      <c r="F63" s="75"/>
    </row>
    <row r="64" spans="1:6" ht="15.75" customHeight="1" x14ac:dyDescent="0.25">
      <c r="A64" s="29" t="s">
        <v>204</v>
      </c>
      <c r="B64" s="30" t="s">
        <v>205</v>
      </c>
      <c r="C64" s="31">
        <v>28</v>
      </c>
      <c r="D64" s="65"/>
      <c r="E64" s="19">
        <f>ROUND(TRUNC(D64,2)*C64,2)</f>
        <v>0</v>
      </c>
      <c r="F64" s="75" t="str">
        <f ca="1">IF(CELL("tipo",D64)="l","Attenzione carattere al posto di un numero",IF(CELL("tipo",D64)="b","Attenzione prezzo non inserito",IF(D64=0,"Attenzione inserito un prezzo pari a zero",IF(D64&lt;0,"Attenzione inserito prezzo negativo",""))))</f>
        <v>Attenzione prezzo non inserito</v>
      </c>
    </row>
    <row r="65" spans="1:6" ht="15.75" customHeight="1" x14ac:dyDescent="0.25">
      <c r="A65" s="70" t="s">
        <v>315</v>
      </c>
      <c r="B65" s="70" t="s">
        <v>345</v>
      </c>
      <c r="C65" s="70" t="s">
        <v>312</v>
      </c>
      <c r="D65" s="12" t="s">
        <v>334</v>
      </c>
      <c r="E65" s="12" t="s">
        <v>335</v>
      </c>
      <c r="F65" s="84"/>
    </row>
    <row r="66" spans="1:6" x14ac:dyDescent="0.25">
      <c r="A66" s="29" t="s">
        <v>237</v>
      </c>
      <c r="B66" s="30" t="s">
        <v>238</v>
      </c>
      <c r="C66" s="32">
        <v>2</v>
      </c>
      <c r="D66" s="65"/>
      <c r="E66" s="19">
        <f t="shared" ref="E66:E72" si="5">ROUND(TRUNC(D66,2)*C66,2)</f>
        <v>0</v>
      </c>
      <c r="F66" s="75" t="str">
        <f t="shared" ref="F66:F72" ca="1" si="6">IF(CELL("tipo",D66)="l","Attenzione carattere al posto di un numero",IF(CELL("tipo",D66)="b","Attenzione prezzo non inserito",IF(D66=0,"Attenzione inserito un prezzo pari a zero",IF(D66&lt;0,"Attenzione inserito prezzo negativo",""))))</f>
        <v>Attenzione prezzo non inserito</v>
      </c>
    </row>
    <row r="67" spans="1:6" ht="15" customHeight="1" x14ac:dyDescent="0.25">
      <c r="A67" s="33" t="s">
        <v>204</v>
      </c>
      <c r="B67" s="30" t="s">
        <v>205</v>
      </c>
      <c r="C67" s="34">
        <v>32</v>
      </c>
      <c r="D67" s="65"/>
      <c r="E67" s="19">
        <f t="shared" si="5"/>
        <v>0</v>
      </c>
      <c r="F67" s="75" t="str">
        <f t="shared" ca="1" si="6"/>
        <v>Attenzione prezzo non inserito</v>
      </c>
    </row>
    <row r="68" spans="1:6" ht="15" customHeight="1" x14ac:dyDescent="0.25">
      <c r="A68" s="29" t="s">
        <v>239</v>
      </c>
      <c r="B68" s="30" t="s">
        <v>240</v>
      </c>
      <c r="C68" s="32">
        <v>2</v>
      </c>
      <c r="D68" s="65"/>
      <c r="E68" s="19">
        <f t="shared" si="5"/>
        <v>0</v>
      </c>
      <c r="F68" s="75" t="str">
        <f t="shared" ca="1" si="6"/>
        <v>Attenzione prezzo non inserito</v>
      </c>
    </row>
    <row r="69" spans="1:6" ht="15" customHeight="1" x14ac:dyDescent="0.25">
      <c r="A69" s="33" t="s">
        <v>428</v>
      </c>
      <c r="B69" s="30" t="s">
        <v>241</v>
      </c>
      <c r="C69" s="34">
        <v>2</v>
      </c>
      <c r="D69" s="65"/>
      <c r="E69" s="19">
        <f t="shared" si="5"/>
        <v>0</v>
      </c>
      <c r="F69" s="75" t="str">
        <f t="shared" ca="1" si="6"/>
        <v>Attenzione prezzo non inserito</v>
      </c>
    </row>
    <row r="70" spans="1:6" ht="15" customHeight="1" x14ac:dyDescent="0.25">
      <c r="A70" s="29" t="s">
        <v>242</v>
      </c>
      <c r="B70" s="30" t="s">
        <v>194</v>
      </c>
      <c r="C70" s="31">
        <v>12</v>
      </c>
      <c r="D70" s="65"/>
      <c r="E70" s="19">
        <f t="shared" si="5"/>
        <v>0</v>
      </c>
      <c r="F70" s="75" t="str">
        <f t="shared" ca="1" si="6"/>
        <v>Attenzione prezzo non inserito</v>
      </c>
    </row>
    <row r="71" spans="1:6" ht="15" customHeight="1" x14ac:dyDescent="0.25">
      <c r="A71" s="29" t="s">
        <v>243</v>
      </c>
      <c r="B71" s="30" t="s">
        <v>244</v>
      </c>
      <c r="C71" s="31">
        <v>24</v>
      </c>
      <c r="D71" s="65"/>
      <c r="E71" s="19">
        <f t="shared" si="5"/>
        <v>0</v>
      </c>
      <c r="F71" s="75" t="str">
        <f t="shared" ca="1" si="6"/>
        <v>Attenzione prezzo non inserito</v>
      </c>
    </row>
    <row r="72" spans="1:6" ht="15.75" customHeight="1" x14ac:dyDescent="0.25">
      <c r="A72" s="29" t="s">
        <v>245</v>
      </c>
      <c r="B72" s="30" t="s">
        <v>246</v>
      </c>
      <c r="C72" s="31">
        <v>2</v>
      </c>
      <c r="D72" s="65"/>
      <c r="E72" s="19">
        <f t="shared" si="5"/>
        <v>0</v>
      </c>
      <c r="F72" s="75" t="str">
        <f t="shared" ca="1" si="6"/>
        <v>Attenzione prezzo non inserito</v>
      </c>
    </row>
    <row r="73" spans="1:6" ht="15.75" customHeight="1" x14ac:dyDescent="0.25">
      <c r="A73" s="70" t="s">
        <v>315</v>
      </c>
      <c r="B73" s="70" t="s">
        <v>346</v>
      </c>
      <c r="C73" s="70" t="s">
        <v>312</v>
      </c>
      <c r="D73" s="12" t="s">
        <v>334</v>
      </c>
      <c r="E73" s="12" t="s">
        <v>335</v>
      </c>
      <c r="F73" s="84"/>
    </row>
    <row r="74" spans="1:6" x14ac:dyDescent="0.25">
      <c r="A74" s="29" t="s">
        <v>247</v>
      </c>
      <c r="B74" s="30" t="s">
        <v>248</v>
      </c>
      <c r="C74" s="31">
        <v>2</v>
      </c>
      <c r="D74" s="65"/>
      <c r="E74" s="19">
        <f t="shared" ref="E74:E75" si="7">ROUND(TRUNC(D74,2)*C74,2)</f>
        <v>0</v>
      </c>
      <c r="F74" s="75" t="str">
        <f ca="1">IF(CELL("tipo",D74)="l","Attenzione carattere al posto di un numero",IF(CELL("tipo",D74)="b","Attenzione prezzo non inserito",IF(D74=0,"Attenzione inserito un prezzo pari a zero",IF(D74&lt;0,"Attenzione inserito prezzo negativo",""))))</f>
        <v>Attenzione prezzo non inserito</v>
      </c>
    </row>
    <row r="75" spans="1:6" ht="15.75" customHeight="1" x14ac:dyDescent="0.25">
      <c r="A75" s="29" t="s">
        <v>249</v>
      </c>
      <c r="B75" s="30" t="s">
        <v>250</v>
      </c>
      <c r="C75" s="31">
        <v>4</v>
      </c>
      <c r="D75" s="65"/>
      <c r="E75" s="19">
        <f t="shared" si="7"/>
        <v>0</v>
      </c>
      <c r="F75" s="75" t="str">
        <f ca="1">IF(CELL("tipo",D75)="l","Attenzione carattere al posto di un numero",IF(CELL("tipo",D75)="b","Attenzione prezzo non inserito",IF(D75=0,"Attenzione inserito un prezzo pari a zero",IF(D75&lt;0,"Attenzione inserito prezzo negativo",""))))</f>
        <v>Attenzione prezzo non inserito</v>
      </c>
    </row>
    <row r="76" spans="1:6" x14ac:dyDescent="0.25">
      <c r="A76" s="70" t="s">
        <v>315</v>
      </c>
      <c r="B76" s="70" t="s">
        <v>317</v>
      </c>
      <c r="C76" s="35" t="s">
        <v>312</v>
      </c>
      <c r="D76" s="12" t="s">
        <v>334</v>
      </c>
      <c r="E76" s="12" t="s">
        <v>335</v>
      </c>
      <c r="F76" s="84"/>
    </row>
    <row r="77" spans="1:6" ht="15" customHeight="1" x14ac:dyDescent="0.25">
      <c r="A77" s="29" t="s">
        <v>251</v>
      </c>
      <c r="B77" s="30" t="s">
        <v>252</v>
      </c>
      <c r="C77" s="31">
        <v>1</v>
      </c>
      <c r="D77" s="65"/>
      <c r="E77" s="19">
        <f t="shared" ref="E77:E78" si="8">ROUND(TRUNC(D77,2)*C77,2)</f>
        <v>0</v>
      </c>
      <c r="F77" s="75" t="str">
        <f t="shared" ref="F77:F78" ca="1" si="9">IF(CELL("tipo",D77)="l","Attenzione carattere al posto di un numero",IF(CELL("tipo",D77)="b","Attenzione prezzo non inserito",IF(D77=0,"Attenzione inserito un prezzo pari a zero",IF(D77&lt;0,"Attenzione inserito prezzo negativo",""))))</f>
        <v>Attenzione prezzo non inserito</v>
      </c>
    </row>
    <row r="78" spans="1:6" ht="15" customHeight="1" x14ac:dyDescent="0.25">
      <c r="A78" s="29" t="s">
        <v>253</v>
      </c>
      <c r="B78" s="30" t="s">
        <v>254</v>
      </c>
      <c r="C78" s="31">
        <v>1</v>
      </c>
      <c r="D78" s="65"/>
      <c r="E78" s="19">
        <f t="shared" si="8"/>
        <v>0</v>
      </c>
      <c r="F78" s="75" t="str">
        <f t="shared" ca="1" si="9"/>
        <v>Attenzione prezzo non inserito</v>
      </c>
    </row>
    <row r="79" spans="1:6" ht="15" customHeight="1" x14ac:dyDescent="0.25">
      <c r="A79" s="58" t="s">
        <v>457</v>
      </c>
      <c r="B79" s="30" t="s">
        <v>255</v>
      </c>
      <c r="C79" s="31">
        <v>1</v>
      </c>
      <c r="D79" s="54"/>
      <c r="E79" s="55"/>
      <c r="F79" s="75"/>
    </row>
    <row r="80" spans="1:6" ht="15" customHeight="1" x14ac:dyDescent="0.25">
      <c r="A80" s="29" t="s">
        <v>256</v>
      </c>
      <c r="B80" s="30" t="s">
        <v>257</v>
      </c>
      <c r="C80" s="31">
        <v>1</v>
      </c>
      <c r="D80" s="65"/>
      <c r="E80" s="19">
        <f>ROUND(TRUNC(D80,2)*C80,2)</f>
        <v>0</v>
      </c>
      <c r="F80" s="75" t="str">
        <f ca="1">IF(CELL("tipo",D80)="l","Attenzione carattere al posto di un numero",IF(CELL("tipo",D80)="b","Attenzione prezzo non inserito",IF(D80=0,"Attenzione inserito un prezzo pari a zero",IF(D80&lt;0,"Attenzione inserito prezzo negativo",""))))</f>
        <v>Attenzione prezzo non inserito</v>
      </c>
    </row>
    <row r="81" spans="1:6" ht="15" customHeight="1" x14ac:dyDescent="0.25">
      <c r="A81" s="58" t="s">
        <v>457</v>
      </c>
      <c r="B81" s="30" t="s">
        <v>255</v>
      </c>
      <c r="C81" s="31">
        <v>1</v>
      </c>
      <c r="D81" s="54"/>
      <c r="E81" s="55"/>
      <c r="F81" s="75"/>
    </row>
    <row r="82" spans="1:6" ht="15" customHeight="1" x14ac:dyDescent="0.25">
      <c r="A82" s="29" t="s">
        <v>258</v>
      </c>
      <c r="B82" s="30" t="s">
        <v>259</v>
      </c>
      <c r="C82" s="31">
        <v>1</v>
      </c>
      <c r="D82" s="65"/>
      <c r="E82" s="19">
        <f t="shared" ref="E82:E83" si="10">ROUND(TRUNC(D82,2)*C82,2)</f>
        <v>0</v>
      </c>
      <c r="F82" s="75" t="str">
        <f t="shared" ref="F82:F83" ca="1" si="11">IF(CELL("tipo",D82)="l","Attenzione carattere al posto di un numero",IF(CELL("tipo",D82)="b","Attenzione prezzo non inserito",IF(D82=0,"Attenzione inserito un prezzo pari a zero",IF(D82&lt;0,"Attenzione inserito prezzo negativo",""))))</f>
        <v>Attenzione prezzo non inserito</v>
      </c>
    </row>
    <row r="83" spans="1:6" ht="15" customHeight="1" x14ac:dyDescent="0.25">
      <c r="A83" s="29" t="s">
        <v>251</v>
      </c>
      <c r="B83" s="30" t="s">
        <v>252</v>
      </c>
      <c r="C83" s="31">
        <v>1</v>
      </c>
      <c r="D83" s="65"/>
      <c r="E83" s="19">
        <f t="shared" si="10"/>
        <v>0</v>
      </c>
      <c r="F83" s="75" t="str">
        <f t="shared" ca="1" si="11"/>
        <v>Attenzione prezzo non inserito</v>
      </c>
    </row>
    <row r="84" spans="1:6" ht="15" customHeight="1" x14ac:dyDescent="0.25">
      <c r="A84" s="58" t="s">
        <v>457</v>
      </c>
      <c r="B84" s="30" t="s">
        <v>255</v>
      </c>
      <c r="C84" s="31">
        <v>1</v>
      </c>
      <c r="D84" s="54"/>
      <c r="E84" s="55"/>
      <c r="F84" s="75"/>
    </row>
    <row r="85" spans="1:6" ht="15" customHeight="1" x14ac:dyDescent="0.25">
      <c r="A85" s="29" t="s">
        <v>260</v>
      </c>
      <c r="B85" s="30" t="s">
        <v>261</v>
      </c>
      <c r="C85" s="31">
        <v>1</v>
      </c>
      <c r="D85" s="65"/>
      <c r="E85" s="19">
        <f>ROUND(TRUNC(D85,2)*C85,2)</f>
        <v>0</v>
      </c>
      <c r="F85" s="75" t="str">
        <f ca="1">IF(CELL("tipo",D85)="l","Attenzione carattere al posto di un numero",IF(CELL("tipo",D85)="b","Attenzione prezzo non inserito",IF(D85=0,"Attenzione inserito un prezzo pari a zero",IF(D85&lt;0,"Attenzione inserito prezzo negativo",""))))</f>
        <v>Attenzione prezzo non inserito</v>
      </c>
    </row>
    <row r="86" spans="1:6" x14ac:dyDescent="0.25">
      <c r="A86" s="58" t="s">
        <v>458</v>
      </c>
      <c r="B86" s="30" t="s">
        <v>262</v>
      </c>
      <c r="C86" s="31">
        <v>1</v>
      </c>
      <c r="D86" s="54"/>
      <c r="E86" s="55"/>
      <c r="F86" s="75"/>
    </row>
    <row r="87" spans="1:6" ht="15" customHeight="1" x14ac:dyDescent="0.25">
      <c r="A87" s="29" t="s">
        <v>263</v>
      </c>
      <c r="B87" s="30" t="s">
        <v>264</v>
      </c>
      <c r="C87" s="31">
        <v>1</v>
      </c>
      <c r="D87" s="65"/>
      <c r="E87" s="19">
        <f t="shared" ref="E87:E88" si="12">ROUND(TRUNC(D87,2)*C87,2)</f>
        <v>0</v>
      </c>
      <c r="F87" s="75" t="str">
        <f t="shared" ref="F87:F88" ca="1" si="13">IF(CELL("tipo",D87)="l","Attenzione carattere al posto di un numero",IF(CELL("tipo",D87)="b","Attenzione prezzo non inserito",IF(D87=0,"Attenzione inserito un prezzo pari a zero",IF(D87&lt;0,"Attenzione inserito prezzo negativo",""))))</f>
        <v>Attenzione prezzo non inserito</v>
      </c>
    </row>
    <row r="88" spans="1:6" ht="15" customHeight="1" x14ac:dyDescent="0.25">
      <c r="A88" s="29" t="s">
        <v>265</v>
      </c>
      <c r="B88" s="30" t="s">
        <v>266</v>
      </c>
      <c r="C88" s="31">
        <v>1</v>
      </c>
      <c r="D88" s="65"/>
      <c r="E88" s="19">
        <f t="shared" si="12"/>
        <v>0</v>
      </c>
      <c r="F88" s="75" t="str">
        <f t="shared" ca="1" si="13"/>
        <v>Attenzione prezzo non inserito</v>
      </c>
    </row>
    <row r="89" spans="1:6" x14ac:dyDescent="0.25">
      <c r="A89" s="58" t="s">
        <v>459</v>
      </c>
      <c r="B89" s="30" t="s">
        <v>267</v>
      </c>
      <c r="C89" s="31">
        <v>1</v>
      </c>
      <c r="D89" s="54"/>
      <c r="E89" s="55"/>
      <c r="F89" s="75"/>
    </row>
    <row r="90" spans="1:6" ht="15" customHeight="1" x14ac:dyDescent="0.25">
      <c r="A90" s="29" t="s">
        <v>268</v>
      </c>
      <c r="B90" s="30" t="s">
        <v>269</v>
      </c>
      <c r="C90" s="31">
        <v>5</v>
      </c>
      <c r="D90" s="65"/>
      <c r="E90" s="19">
        <f t="shared" ref="E90:E91" si="14">ROUND(TRUNC(D90,2)*C90,2)</f>
        <v>0</v>
      </c>
      <c r="F90" s="75" t="str">
        <f t="shared" ref="F90:F91" ca="1" si="15">IF(CELL("tipo",D90)="l","Attenzione carattere al posto di un numero",IF(CELL("tipo",D90)="b","Attenzione prezzo non inserito",IF(D90=0,"Attenzione inserito un prezzo pari a zero",IF(D90&lt;0,"Attenzione inserito prezzo negativo",""))))</f>
        <v>Attenzione prezzo non inserito</v>
      </c>
    </row>
    <row r="91" spans="1:6" ht="15" customHeight="1" x14ac:dyDescent="0.25">
      <c r="A91" s="29" t="s">
        <v>270</v>
      </c>
      <c r="B91" s="30" t="s">
        <v>271</v>
      </c>
      <c r="C91" s="31">
        <v>1</v>
      </c>
      <c r="D91" s="65"/>
      <c r="E91" s="19">
        <f t="shared" si="14"/>
        <v>0</v>
      </c>
      <c r="F91" s="75" t="str">
        <f t="shared" ca="1" si="15"/>
        <v>Attenzione prezzo non inserito</v>
      </c>
    </row>
    <row r="92" spans="1:6" x14ac:dyDescent="0.25">
      <c r="A92" s="58" t="s">
        <v>460</v>
      </c>
      <c r="B92" s="30" t="s">
        <v>272</v>
      </c>
      <c r="C92" s="31">
        <v>1</v>
      </c>
      <c r="D92" s="54"/>
      <c r="E92" s="55"/>
      <c r="F92" s="75"/>
    </row>
    <row r="93" spans="1:6" x14ac:dyDescent="0.25">
      <c r="A93" s="58" t="s">
        <v>461</v>
      </c>
      <c r="B93" s="30" t="s">
        <v>273</v>
      </c>
      <c r="C93" s="31">
        <v>1</v>
      </c>
      <c r="D93" s="54"/>
      <c r="E93" s="55"/>
      <c r="F93" s="75"/>
    </row>
    <row r="94" spans="1:6" ht="15" customHeight="1" x14ac:dyDescent="0.25">
      <c r="A94" s="29" t="s">
        <v>274</v>
      </c>
      <c r="B94" s="30" t="s">
        <v>275</v>
      </c>
      <c r="C94" s="31">
        <v>1</v>
      </c>
      <c r="D94" s="65"/>
      <c r="E94" s="19">
        <f>ROUND(TRUNC(D94,2)*C94,2)</f>
        <v>0</v>
      </c>
      <c r="F94" s="75" t="str">
        <f ca="1">IF(CELL("tipo",D94)="l","Attenzione carattere al posto di un numero",IF(CELL("tipo",D94)="b","Attenzione prezzo non inserito",IF(D94=0,"Attenzione inserito un prezzo pari a zero",IF(D94&lt;0,"Attenzione inserito prezzo negativo",""))))</f>
        <v>Attenzione prezzo non inserito</v>
      </c>
    </row>
    <row r="95" spans="1:6" ht="15" customHeight="1" x14ac:dyDescent="0.25">
      <c r="A95" s="58" t="s">
        <v>462</v>
      </c>
      <c r="B95" s="30" t="s">
        <v>276</v>
      </c>
      <c r="C95" s="31">
        <v>1</v>
      </c>
      <c r="D95" s="54"/>
      <c r="E95" s="55"/>
      <c r="F95" s="75"/>
    </row>
    <row r="96" spans="1:6" ht="15" customHeight="1" x14ac:dyDescent="0.25">
      <c r="A96" s="58" t="s">
        <v>463</v>
      </c>
      <c r="B96" s="30" t="s">
        <v>277</v>
      </c>
      <c r="C96" s="31">
        <v>1</v>
      </c>
      <c r="D96" s="54"/>
      <c r="E96" s="55"/>
      <c r="F96" s="75"/>
    </row>
    <row r="97" spans="1:6" ht="15" customHeight="1" x14ac:dyDescent="0.25">
      <c r="A97" s="58" t="s">
        <v>464</v>
      </c>
      <c r="B97" s="30" t="s">
        <v>278</v>
      </c>
      <c r="C97" s="31">
        <v>1</v>
      </c>
      <c r="D97" s="54"/>
      <c r="E97" s="55"/>
      <c r="F97" s="75"/>
    </row>
    <row r="98" spans="1:6" ht="15" customHeight="1" x14ac:dyDescent="0.25">
      <c r="A98" s="58" t="s">
        <v>465</v>
      </c>
      <c r="B98" s="30" t="s">
        <v>279</v>
      </c>
      <c r="C98" s="31">
        <v>1</v>
      </c>
      <c r="D98" s="54"/>
      <c r="E98" s="55"/>
      <c r="F98" s="75"/>
    </row>
    <row r="99" spans="1:6" ht="15" customHeight="1" x14ac:dyDescent="0.25">
      <c r="A99" s="58" t="s">
        <v>466</v>
      </c>
      <c r="B99" s="30" t="s">
        <v>280</v>
      </c>
      <c r="C99" s="31">
        <v>1</v>
      </c>
      <c r="D99" s="54"/>
      <c r="E99" s="55"/>
      <c r="F99" s="75"/>
    </row>
    <row r="100" spans="1:6" x14ac:dyDescent="0.25">
      <c r="A100" s="58" t="s">
        <v>467</v>
      </c>
      <c r="B100" s="30" t="s">
        <v>281</v>
      </c>
      <c r="C100" s="31">
        <v>10</v>
      </c>
      <c r="D100" s="54"/>
      <c r="E100" s="55"/>
      <c r="F100" s="75"/>
    </row>
    <row r="101" spans="1:6" ht="15" customHeight="1" x14ac:dyDescent="0.25">
      <c r="A101" s="29" t="s">
        <v>282</v>
      </c>
      <c r="B101" s="30" t="s">
        <v>283</v>
      </c>
      <c r="C101" s="31">
        <v>1</v>
      </c>
      <c r="D101" s="65"/>
      <c r="E101" s="19">
        <f>ROUND(TRUNC(D101,2)*C101,2)</f>
        <v>0</v>
      </c>
      <c r="F101" s="75" t="str">
        <f ca="1">IF(CELL("tipo",D101)="l","Attenzione carattere al posto di un numero",IF(CELL("tipo",D101)="b","Attenzione prezzo non inserito",IF(D101=0,"Attenzione inserito un prezzo pari a zero",IF(D101&lt;0,"Attenzione inserito prezzo negativo",""))))</f>
        <v>Attenzione prezzo non inserito</v>
      </c>
    </row>
    <row r="102" spans="1:6" x14ac:dyDescent="0.25">
      <c r="A102" s="58" t="s">
        <v>468</v>
      </c>
      <c r="B102" s="30" t="s">
        <v>284</v>
      </c>
      <c r="C102" s="31">
        <v>1</v>
      </c>
      <c r="D102" s="54"/>
      <c r="E102" s="55"/>
      <c r="F102" s="75"/>
    </row>
    <row r="103" spans="1:6" ht="15" customHeight="1" x14ac:dyDescent="0.25">
      <c r="A103" s="58" t="s">
        <v>469</v>
      </c>
      <c r="B103" s="30" t="s">
        <v>285</v>
      </c>
      <c r="C103" s="31">
        <v>1</v>
      </c>
      <c r="D103" s="54"/>
      <c r="E103" s="55"/>
      <c r="F103" s="75"/>
    </row>
    <row r="104" spans="1:6" ht="15" customHeight="1" x14ac:dyDescent="0.25">
      <c r="A104" s="58" t="s">
        <v>470</v>
      </c>
      <c r="B104" s="30" t="s">
        <v>286</v>
      </c>
      <c r="C104" s="31">
        <v>1</v>
      </c>
      <c r="D104" s="54"/>
      <c r="E104" s="55"/>
      <c r="F104" s="75"/>
    </row>
    <row r="105" spans="1:6" ht="15" customHeight="1" x14ac:dyDescent="0.25">
      <c r="A105" s="29" t="s">
        <v>287</v>
      </c>
      <c r="B105" s="30" t="s">
        <v>288</v>
      </c>
      <c r="C105" s="31">
        <v>1</v>
      </c>
      <c r="D105" s="65"/>
      <c r="E105" s="19">
        <f>ROUND(TRUNC(D105,2)*C105,2)</f>
        <v>0</v>
      </c>
      <c r="F105" s="75" t="str">
        <f ca="1">IF(CELL("tipo",D105)="l","Attenzione carattere al posto di un numero",IF(CELL("tipo",D105)="b","Attenzione prezzo non inserito",IF(D105=0,"Attenzione inserito un prezzo pari a zero",IF(D105&lt;0,"Attenzione inserito prezzo negativo",""))))</f>
        <v>Attenzione prezzo non inserito</v>
      </c>
    </row>
    <row r="106" spans="1:6" ht="15" customHeight="1" x14ac:dyDescent="0.25">
      <c r="A106" s="58" t="s">
        <v>471</v>
      </c>
      <c r="B106" s="30" t="s">
        <v>289</v>
      </c>
      <c r="C106" s="31">
        <v>1</v>
      </c>
      <c r="D106" s="54"/>
      <c r="E106" s="55"/>
      <c r="F106" s="75"/>
    </row>
    <row r="107" spans="1:6" ht="15" customHeight="1" x14ac:dyDescent="0.25">
      <c r="A107" s="29" t="s">
        <v>290</v>
      </c>
      <c r="B107" s="30" t="s">
        <v>291</v>
      </c>
      <c r="C107" s="31">
        <v>1</v>
      </c>
      <c r="D107" s="65"/>
      <c r="E107" s="19">
        <f>ROUND(TRUNC(D107,2)*C107,2)</f>
        <v>0</v>
      </c>
      <c r="F107" s="75" t="str">
        <f ca="1">IF(CELL("tipo",D107)="l","Attenzione carattere al posto di un numero",IF(CELL("tipo",D107)="b","Attenzione prezzo non inserito",IF(D107=0,"Attenzione inserito un prezzo pari a zero",IF(D107&lt;0,"Attenzione inserito prezzo negativo",""))))</f>
        <v>Attenzione prezzo non inserito</v>
      </c>
    </row>
    <row r="108" spans="1:6" x14ac:dyDescent="0.25">
      <c r="A108" s="58" t="s">
        <v>468</v>
      </c>
      <c r="B108" s="30" t="s">
        <v>284</v>
      </c>
      <c r="C108" s="31">
        <v>1</v>
      </c>
      <c r="D108" s="54"/>
      <c r="E108" s="55"/>
      <c r="F108" s="75"/>
    </row>
    <row r="109" spans="1:6" ht="15" customHeight="1" x14ac:dyDescent="0.25">
      <c r="A109" s="58" t="s">
        <v>472</v>
      </c>
      <c r="B109" s="30" t="s">
        <v>292</v>
      </c>
      <c r="C109" s="31">
        <v>1</v>
      </c>
      <c r="D109" s="54"/>
      <c r="E109" s="55"/>
      <c r="F109" s="75"/>
    </row>
    <row r="110" spans="1:6" ht="15" customHeight="1" x14ac:dyDescent="0.25">
      <c r="A110" s="58" t="s">
        <v>470</v>
      </c>
      <c r="B110" s="30" t="s">
        <v>286</v>
      </c>
      <c r="C110" s="31">
        <v>1</v>
      </c>
      <c r="D110" s="54"/>
      <c r="E110" s="55"/>
      <c r="F110" s="75"/>
    </row>
    <row r="111" spans="1:6" ht="15" customHeight="1" x14ac:dyDescent="0.25">
      <c r="A111" s="29" t="s">
        <v>287</v>
      </c>
      <c r="B111" s="30" t="s">
        <v>288</v>
      </c>
      <c r="C111" s="31">
        <v>1</v>
      </c>
      <c r="D111" s="65"/>
      <c r="E111" s="19">
        <f>ROUND(TRUNC(D111,2)*C111,2)</f>
        <v>0</v>
      </c>
      <c r="F111" s="75" t="str">
        <f ca="1">IF(CELL("tipo",D111)="l","Attenzione carattere al posto di un numero",IF(CELL("tipo",D111)="b","Attenzione prezzo non inserito",IF(D111=0,"Attenzione inserito un prezzo pari a zero",IF(D111&lt;0,"Attenzione inserito prezzo negativo",""))))</f>
        <v>Attenzione prezzo non inserito</v>
      </c>
    </row>
    <row r="112" spans="1:6" ht="15" customHeight="1" x14ac:dyDescent="0.25">
      <c r="A112" s="58" t="s">
        <v>471</v>
      </c>
      <c r="B112" s="30" t="s">
        <v>289</v>
      </c>
      <c r="C112" s="31">
        <v>1</v>
      </c>
      <c r="D112" s="54"/>
      <c r="E112" s="55"/>
      <c r="F112" s="75"/>
    </row>
    <row r="113" spans="1:6" ht="15" customHeight="1" x14ac:dyDescent="0.25">
      <c r="A113" s="29" t="s">
        <v>293</v>
      </c>
      <c r="B113" s="30" t="s">
        <v>294</v>
      </c>
      <c r="C113" s="31">
        <v>1</v>
      </c>
      <c r="D113" s="65"/>
      <c r="E113" s="19">
        <f>ROUND(TRUNC(D113,2)*C113,2)</f>
        <v>0</v>
      </c>
      <c r="F113" s="75" t="str">
        <f ca="1">IF(CELL("tipo",D113)="l","Attenzione carattere al posto di un numero",IF(CELL("tipo",D113)="b","Attenzione prezzo non inserito",IF(D113=0,"Attenzione inserito un prezzo pari a zero",IF(D113&lt;0,"Attenzione inserito prezzo negativo",""))))</f>
        <v>Attenzione prezzo non inserito</v>
      </c>
    </row>
    <row r="114" spans="1:6" ht="15" customHeight="1" x14ac:dyDescent="0.25">
      <c r="A114" s="58" t="s">
        <v>473</v>
      </c>
      <c r="B114" s="30" t="s">
        <v>295</v>
      </c>
      <c r="C114" s="31">
        <v>3</v>
      </c>
      <c r="D114" s="54"/>
      <c r="E114" s="55"/>
      <c r="F114" s="75"/>
    </row>
    <row r="115" spans="1:6" ht="15" customHeight="1" x14ac:dyDescent="0.25">
      <c r="A115" s="58" t="s">
        <v>470</v>
      </c>
      <c r="B115" s="30" t="s">
        <v>286</v>
      </c>
      <c r="C115" s="31">
        <v>1</v>
      </c>
      <c r="D115" s="54"/>
      <c r="E115" s="55"/>
      <c r="F115" s="75"/>
    </row>
    <row r="116" spans="1:6" ht="15" customHeight="1" x14ac:dyDescent="0.25">
      <c r="A116" s="29" t="s">
        <v>287</v>
      </c>
      <c r="B116" s="30" t="s">
        <v>288</v>
      </c>
      <c r="C116" s="31">
        <v>1</v>
      </c>
      <c r="D116" s="65"/>
      <c r="E116" s="19">
        <f>ROUND(TRUNC(D116,2)*C116,2)</f>
        <v>0</v>
      </c>
      <c r="F116" s="75" t="str">
        <f ca="1">IF(CELL("tipo",D116)="l","Attenzione carattere al posto di un numero",IF(CELL("tipo",D116)="b","Attenzione prezzo non inserito",IF(D116=0,"Attenzione inserito un prezzo pari a zero",IF(D116&lt;0,"Attenzione inserito prezzo negativo",""))))</f>
        <v>Attenzione prezzo non inserito</v>
      </c>
    </row>
    <row r="117" spans="1:6" ht="15" customHeight="1" x14ac:dyDescent="0.25">
      <c r="A117" s="58" t="s">
        <v>471</v>
      </c>
      <c r="B117" s="30" t="s">
        <v>289</v>
      </c>
      <c r="C117" s="31">
        <v>1</v>
      </c>
      <c r="D117" s="54"/>
      <c r="E117" s="55"/>
      <c r="F117" s="75"/>
    </row>
    <row r="118" spans="1:6" ht="15" customHeight="1" x14ac:dyDescent="0.25">
      <c r="A118" s="29" t="s">
        <v>296</v>
      </c>
      <c r="B118" s="30" t="s">
        <v>297</v>
      </c>
      <c r="C118" s="31">
        <v>1</v>
      </c>
      <c r="D118" s="65"/>
      <c r="E118" s="19">
        <f>ROUND(TRUNC(D118,2)*C118,2)</f>
        <v>0</v>
      </c>
      <c r="F118" s="75" t="str">
        <f ca="1">IF(CELL("tipo",D118)="l","Attenzione carattere al posto di un numero",IF(CELL("tipo",D118)="b","Attenzione prezzo non inserito",IF(D118=0,"Attenzione inserito un prezzo pari a zero",IF(D118&lt;0,"Attenzione inserito prezzo negativo",""))))</f>
        <v>Attenzione prezzo non inserito</v>
      </c>
    </row>
    <row r="119" spans="1:6" ht="15" customHeight="1" x14ac:dyDescent="0.25">
      <c r="A119" s="58" t="s">
        <v>474</v>
      </c>
      <c r="B119" s="30" t="s">
        <v>298</v>
      </c>
      <c r="C119" s="31">
        <v>1</v>
      </c>
      <c r="D119" s="54"/>
      <c r="E119" s="55"/>
      <c r="F119" s="75"/>
    </row>
    <row r="120" spans="1:6" ht="15" customHeight="1" x14ac:dyDescent="0.25">
      <c r="A120" s="29" t="s">
        <v>299</v>
      </c>
      <c r="B120" s="30" t="s">
        <v>300</v>
      </c>
      <c r="C120" s="31">
        <v>1</v>
      </c>
      <c r="D120" s="65"/>
      <c r="E120" s="19">
        <f>ROUND(TRUNC(D120,2)*C120,2)</f>
        <v>0</v>
      </c>
      <c r="F120" s="75" t="str">
        <f ca="1">IF(CELL("tipo",D120)="l","Attenzione carattere al posto di un numero",IF(CELL("tipo",D120)="b","Attenzione prezzo non inserito",IF(D120=0,"Attenzione inserito un prezzo pari a zero",IF(D120&lt;0,"Attenzione inserito prezzo negativo",""))))</f>
        <v>Attenzione prezzo non inserito</v>
      </c>
    </row>
    <row r="121" spans="1:6" ht="15" customHeight="1" x14ac:dyDescent="0.25">
      <c r="A121" s="58" t="s">
        <v>475</v>
      </c>
      <c r="B121" s="30" t="s">
        <v>301</v>
      </c>
      <c r="C121" s="31">
        <v>1</v>
      </c>
      <c r="D121" s="54"/>
      <c r="E121" s="55"/>
      <c r="F121" s="75"/>
    </row>
    <row r="122" spans="1:6" x14ac:dyDescent="0.25">
      <c r="A122" s="29" t="s">
        <v>302</v>
      </c>
      <c r="B122" s="30" t="s">
        <v>303</v>
      </c>
      <c r="C122" s="31">
        <v>3</v>
      </c>
      <c r="D122" s="65"/>
      <c r="E122" s="19">
        <f t="shared" ref="E122:E123" si="16">ROUND(TRUNC(D122,2)*C122,2)</f>
        <v>0</v>
      </c>
      <c r="F122" s="75" t="str">
        <f t="shared" ref="F122:F123" ca="1" si="17">IF(CELL("tipo",D122)="l","Attenzione carattere al posto di un numero",IF(CELL("tipo",D122)="b","Attenzione prezzo non inserito",IF(D122=0,"Attenzione inserito un prezzo pari a zero",IF(D122&lt;0,"Attenzione inserito prezzo negativo",""))))</f>
        <v>Attenzione prezzo non inserito</v>
      </c>
    </row>
    <row r="123" spans="1:6" x14ac:dyDescent="0.25">
      <c r="A123" s="29" t="s">
        <v>304</v>
      </c>
      <c r="B123" s="30" t="s">
        <v>305</v>
      </c>
      <c r="C123" s="31">
        <v>1</v>
      </c>
      <c r="D123" s="65"/>
      <c r="E123" s="19">
        <f t="shared" si="16"/>
        <v>0</v>
      </c>
      <c r="F123" s="75" t="str">
        <f t="shared" ca="1" si="17"/>
        <v>Attenzione prezzo non inserito</v>
      </c>
    </row>
    <row r="124" spans="1:6" ht="24.75" customHeight="1" x14ac:dyDescent="0.25">
      <c r="A124" s="70" t="s">
        <v>315</v>
      </c>
      <c r="B124" s="70" t="s">
        <v>318</v>
      </c>
      <c r="C124" s="70" t="s">
        <v>312</v>
      </c>
      <c r="D124" s="12" t="s">
        <v>334</v>
      </c>
      <c r="E124" s="12" t="s">
        <v>335</v>
      </c>
      <c r="F124" s="84"/>
    </row>
    <row r="125" spans="1:6" ht="15" customHeight="1" x14ac:dyDescent="0.25">
      <c r="A125" s="29" t="s">
        <v>306</v>
      </c>
      <c r="B125" s="30" t="s">
        <v>307</v>
      </c>
      <c r="C125" s="31">
        <v>30</v>
      </c>
      <c r="D125" s="65"/>
      <c r="E125" s="19">
        <f>ROUND(TRUNC(D125,2)*C125,2)</f>
        <v>0</v>
      </c>
      <c r="F125" s="75" t="str">
        <f ca="1">IF(CELL("tipo",D125)="l","Attenzione carattere al posto di un numero",IF(CELL("tipo",D125)="b","Attenzione prezzo non inserito",IF(D125=0,"Attenzione inserito un prezzo pari a zero",IF(D125&lt;0,"Attenzione inserito prezzo negativo",""))))</f>
        <v>Attenzione prezzo non inserito</v>
      </c>
    </row>
    <row r="126" spans="1:6" ht="36.75" customHeight="1" x14ac:dyDescent="0.25">
      <c r="A126" s="58" t="s">
        <v>476</v>
      </c>
      <c r="B126" s="30" t="s">
        <v>308</v>
      </c>
      <c r="C126" s="31">
        <v>30</v>
      </c>
      <c r="D126" s="54"/>
      <c r="E126" s="55"/>
      <c r="F126" s="75"/>
    </row>
    <row r="127" spans="1:6" ht="18" customHeight="1" x14ac:dyDescent="0.25">
      <c r="A127" s="58" t="s">
        <v>477</v>
      </c>
      <c r="B127" s="30" t="s">
        <v>309</v>
      </c>
      <c r="C127" s="31">
        <v>30</v>
      </c>
      <c r="D127" s="54"/>
      <c r="E127" s="55"/>
      <c r="F127" s="75"/>
    </row>
    <row r="128" spans="1:6" ht="15.75" customHeight="1" x14ac:dyDescent="0.25">
      <c r="A128" s="58" t="s">
        <v>478</v>
      </c>
      <c r="B128" s="30" t="s">
        <v>310</v>
      </c>
      <c r="C128" s="31">
        <v>30</v>
      </c>
      <c r="D128" s="54"/>
      <c r="E128" s="55"/>
      <c r="F128" s="75"/>
    </row>
    <row r="129" spans="1:6" ht="60" customHeight="1" x14ac:dyDescent="0.25">
      <c r="A129" s="75"/>
      <c r="B129" s="75"/>
      <c r="C129" s="75"/>
      <c r="D129" s="75"/>
      <c r="E129" s="75"/>
      <c r="F129" s="75"/>
    </row>
    <row r="130" spans="1:6" ht="31.5" customHeight="1" x14ac:dyDescent="0.25">
      <c r="A130" s="95" t="s">
        <v>347</v>
      </c>
      <c r="B130" s="90"/>
      <c r="C130" s="93">
        <v>940764.29</v>
      </c>
      <c r="D130" s="15" t="s">
        <v>348</v>
      </c>
      <c r="E130" s="67">
        <f>SUM(E3:E128)</f>
        <v>0</v>
      </c>
      <c r="F130" s="85" t="str">
        <f ca="1">IF(CELL("tipo",E130)="b","Attenzione prezzo non inserito",IF(E130&lt;=C130,IF(E130=0,"Attenzione Inserito un prezzo pari a zero"," "),"Attenzione Superata la relativa Base d'asta!"))</f>
        <v>Attenzione Inserito un prezzo pari a zero</v>
      </c>
    </row>
    <row r="131" spans="1:6" ht="48.75" customHeight="1" x14ac:dyDescent="0.25">
      <c r="A131" s="90"/>
      <c r="B131" s="90"/>
      <c r="C131" s="93"/>
      <c r="D131" s="15" t="s">
        <v>336</v>
      </c>
      <c r="E131" s="68"/>
      <c r="F131" s="85" t="str">
        <f ca="1">IF(CELL("tipo",E131)="b","Attenzione percentuale non inserita",IF(E131=0%,"Attenzione inserita una percentuale nulla",IF(E131&lt;0%,"Attenzione inserita percentuale negativa"," ")))</f>
        <v>Attenzione percentuale non inserita</v>
      </c>
    </row>
    <row r="132" spans="1:6" ht="47.25" customHeight="1" x14ac:dyDescent="0.25">
      <c r="A132" s="95" t="s">
        <v>339</v>
      </c>
      <c r="B132" s="95"/>
      <c r="C132" s="69">
        <v>261323.41</v>
      </c>
      <c r="D132" s="15" t="s">
        <v>337</v>
      </c>
      <c r="E132" s="69">
        <f>ROUND(E130*TRUNC(E131,4),2)</f>
        <v>0</v>
      </c>
      <c r="F132" s="85" t="str">
        <f ca="1">IF(CELL("tipo",E132)="b","Attenzione prezzo non inserito",IF(E132&lt;=C132,IF(E132=0,"Attenzione inserito un prezzo pari a zero"," "),"Attenzione Superata la relativa Base d'asta"))</f>
        <v>Attenzione inserito un prezzo pari a zero</v>
      </c>
    </row>
  </sheetData>
  <sheetProtection password="DA57" sheet="1" objects="1" scenarios="1" selectLockedCells="1"/>
  <mergeCells count="4">
    <mergeCell ref="A130:B131"/>
    <mergeCell ref="C130:C131"/>
    <mergeCell ref="A132:B132"/>
    <mergeCell ref="A1:E1"/>
  </mergeCells>
  <printOptions horizontalCentered="1"/>
  <pageMargins left="0.31496062992125984" right="0.31496062992125984" top="0.94488188976377963" bottom="0.35433070866141736" header="0.31496062992125984" footer="0.31496062992125984"/>
  <pageSetup paperSize="9" scale="62" fitToHeight="3" orientation="landscape" r:id="rId1"/>
  <headerFooter>
    <oddHeader>&amp;CAllegato 2 - Offerta Economica - Fac Simile 
Parte B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G13"/>
  <sheetViews>
    <sheetView zoomScaleNormal="100" workbookViewId="0">
      <selection activeCell="C9" sqref="C9"/>
    </sheetView>
  </sheetViews>
  <sheetFormatPr defaultRowHeight="15" x14ac:dyDescent="0.25"/>
  <cols>
    <col min="1" max="1" width="17.5703125" bestFit="1" customWidth="1"/>
    <col min="2" max="2" width="32.5703125" customWidth="1"/>
    <col min="3" max="3" width="18" customWidth="1"/>
    <col min="4" max="4" width="26" customWidth="1"/>
    <col min="5" max="5" width="33.7109375" customWidth="1"/>
    <col min="6" max="6" width="30.42578125" customWidth="1"/>
    <col min="7" max="7" width="13.140625" bestFit="1" customWidth="1"/>
  </cols>
  <sheetData>
    <row r="1" spans="1:7" ht="16.5" customHeight="1" x14ac:dyDescent="0.25">
      <c r="A1" s="95" t="s">
        <v>354</v>
      </c>
      <c r="B1" s="95"/>
      <c r="C1" s="95"/>
      <c r="D1" s="95"/>
      <c r="E1" s="83"/>
      <c r="F1" s="83"/>
    </row>
    <row r="2" spans="1:7" ht="24" x14ac:dyDescent="0.25">
      <c r="A2" s="70" t="s">
        <v>349</v>
      </c>
      <c r="B2" s="12" t="s">
        <v>353</v>
      </c>
      <c r="C2" s="12" t="s">
        <v>356</v>
      </c>
      <c r="D2" s="12" t="s">
        <v>358</v>
      </c>
      <c r="E2" s="97"/>
      <c r="F2" s="97"/>
    </row>
    <row r="3" spans="1:7" x14ac:dyDescent="0.25">
      <c r="A3" s="23" t="s">
        <v>350</v>
      </c>
      <c r="B3" s="24">
        <v>821584.94</v>
      </c>
      <c r="C3" s="25"/>
      <c r="D3" s="26">
        <f>ROUND(B3*(1-TRUNC(C3,4)),2)</f>
        <v>821584.94</v>
      </c>
      <c r="E3" s="98" t="str">
        <f>IF(ISBLANK(C3),"Attenzione! Il campo è vuoto",IF(ISTEXT(C3),"Attenzione! Non è stato inserito un valore numerico",IF(C3&gt;100%,"Attenzione! Inserito valore percentuale non valido",IF(C3&lt;0,"Attenzione! Inserito sconto negativo"," "))))</f>
        <v>Attenzione! Il campo è vuoto</v>
      </c>
      <c r="F3" s="98"/>
      <c r="G3" s="21"/>
    </row>
    <row r="4" spans="1:7" x14ac:dyDescent="0.25">
      <c r="A4" s="23" t="s">
        <v>351</v>
      </c>
      <c r="B4" s="24">
        <v>275418.23999999999</v>
      </c>
      <c r="C4" s="25"/>
      <c r="D4" s="26">
        <f>ROUND(B4*(1-TRUNC(C4,4)),2)</f>
        <v>275418.23999999999</v>
      </c>
      <c r="E4" s="98" t="str">
        <f>IF(ISBLANK(C4),"Attenzione! Il campo è vuoto",IF(ISTEXT(C4),"Attenzione! Non è stato inserito un valore numerico",IF(C4&gt;100%,"Attenzione! Inserito valore percentuale non valido",IF(C4&lt;0,"Attenzione! Inserito sconto negativo"," "))))</f>
        <v>Attenzione! Il campo è vuoto</v>
      </c>
      <c r="F4" s="98"/>
    </row>
    <row r="5" spans="1:7" x14ac:dyDescent="0.25">
      <c r="A5" s="23" t="s">
        <v>352</v>
      </c>
      <c r="B5" s="24">
        <v>62909.93</v>
      </c>
      <c r="C5" s="25"/>
      <c r="D5" s="26">
        <f>ROUND(B5*(1-TRUNC(C5,4)),2)</f>
        <v>62909.93</v>
      </c>
      <c r="E5" s="98" t="str">
        <f>IF(ISBLANK(C5),"Attenzione! Il campo è vuoto",IF(ISTEXT(C5),"Attenzione! Non è stato inserito un valore numerico",IF(C5&gt;100%,"Attenzione! Inserito valore percentuale non valido",IF(C5&lt;0,"Attenzione! Inserito sconto negativo"," "))))</f>
        <v>Attenzione! Il campo è vuoto</v>
      </c>
      <c r="F5" s="98"/>
    </row>
    <row r="6" spans="1:7" ht="36" x14ac:dyDescent="0.25">
      <c r="A6" s="70" t="s">
        <v>349</v>
      </c>
      <c r="B6" s="12" t="s">
        <v>385</v>
      </c>
      <c r="C6" s="12" t="s">
        <v>357</v>
      </c>
      <c r="D6" s="12" t="s">
        <v>359</v>
      </c>
      <c r="E6" s="97"/>
      <c r="F6" s="97"/>
    </row>
    <row r="7" spans="1:7" x14ac:dyDescent="0.25">
      <c r="A7" s="23" t="s">
        <v>350</v>
      </c>
      <c r="B7" s="24">
        <v>236995.65</v>
      </c>
      <c r="C7" s="25"/>
      <c r="D7" s="26">
        <f>ROUND(D3*TRUNC(C7,4),2)</f>
        <v>0</v>
      </c>
      <c r="E7" s="88" t="str">
        <f ca="1">IF(CELL("tipo",C7)="b","Attenzione percentuale non inserita",IF(C7=0%,"Attenzione Inserita una percentuale nulla",IF(C7&lt;0%,"Attenzione inserita una percentuale negativa"," ")))</f>
        <v>Attenzione percentuale non inserita</v>
      </c>
      <c r="F7" s="88" t="str">
        <f>IF(D7&lt;=B7,IF(D7=0,"Attenzione inserito un prezzo pari a zero",IF(D7&lt;0, "Attenzione inserito un prezzo negativo"," ")),"Attenzione Superata la relativa Base d'asta")</f>
        <v>Attenzione inserito un prezzo pari a zero</v>
      </c>
    </row>
    <row r="8" spans="1:7" x14ac:dyDescent="0.25">
      <c r="A8" s="23" t="s">
        <v>351</v>
      </c>
      <c r="B8" s="24">
        <v>102646.26</v>
      </c>
      <c r="C8" s="25"/>
      <c r="D8" s="26">
        <f t="shared" ref="D8:D9" si="0">ROUND(D4*TRUNC(C8,4),2)</f>
        <v>0</v>
      </c>
      <c r="E8" s="88" t="str">
        <f t="shared" ref="E8:E9" ca="1" si="1">IF(CELL("tipo",C8)="b","Attenzione percentuale non inserita",IF(C8=0%,"Attenzione Inserita una percentuale nulla",IF(C8&lt;0%,"Attenzione inserita una percentuale negativa"," ")))</f>
        <v>Attenzione percentuale non inserita</v>
      </c>
      <c r="F8" s="88" t="str">
        <f t="shared" ref="F8:F9" si="2">IF(D8&lt;=B8,IF(D8=0,"Attenzione inserito un prezzo pari a zero",IF(D8&lt;0, "Attenzione inserito un prezzo negativo"," ")),"Attenzione Superata la relativa Base d'asta")</f>
        <v>Attenzione inserito un prezzo pari a zero</v>
      </c>
    </row>
    <row r="9" spans="1:7" x14ac:dyDescent="0.25">
      <c r="A9" s="23" t="s">
        <v>352</v>
      </c>
      <c r="B9" s="24">
        <v>12702.96</v>
      </c>
      <c r="C9" s="25"/>
      <c r="D9" s="26">
        <f t="shared" si="0"/>
        <v>0</v>
      </c>
      <c r="E9" s="88" t="str">
        <f t="shared" ca="1" si="1"/>
        <v>Attenzione percentuale non inserita</v>
      </c>
      <c r="F9" s="88" t="str">
        <f t="shared" si="2"/>
        <v>Attenzione inserito un prezzo pari a zero</v>
      </c>
    </row>
    <row r="10" spans="1:7" x14ac:dyDescent="0.25">
      <c r="E10" s="86"/>
      <c r="F10" s="86"/>
    </row>
    <row r="11" spans="1:7" x14ac:dyDescent="0.25">
      <c r="E11" s="86"/>
      <c r="F11" s="86"/>
    </row>
    <row r="12" spans="1:7" x14ac:dyDescent="0.25">
      <c r="C12" s="28"/>
      <c r="D12" s="27"/>
      <c r="E12" s="86"/>
      <c r="F12" s="86"/>
    </row>
    <row r="13" spans="1:7" x14ac:dyDescent="0.25">
      <c r="E13" s="86"/>
      <c r="F13" s="86"/>
    </row>
  </sheetData>
  <sheetProtection password="DA57" sheet="1" objects="1" scenarios="1" selectLockedCells="1"/>
  <mergeCells count="6">
    <mergeCell ref="A1:D1"/>
    <mergeCell ref="E6:F6"/>
    <mergeCell ref="E2:F2"/>
    <mergeCell ref="E3:F3"/>
    <mergeCell ref="E4:F4"/>
    <mergeCell ref="E5:F5"/>
  </mergeCells>
  <conditionalFormatting sqref="E3:E5">
    <cfRule type="cellIs" dxfId="13" priority="11" operator="notEqual">
      <formula>"OK"</formula>
    </cfRule>
  </conditionalFormatting>
  <conditionalFormatting sqref="E3:E5">
    <cfRule type="cellIs" dxfId="12" priority="12" operator="equal">
      <formula>"OK"</formula>
    </cfRule>
  </conditionalFormatting>
  <conditionalFormatting sqref="E3:E5">
    <cfRule type="cellIs" dxfId="11" priority="9" operator="notEqual">
      <formula>"OK"</formula>
    </cfRule>
  </conditionalFormatting>
  <conditionalFormatting sqref="E3:E5">
    <cfRule type="cellIs" dxfId="10" priority="10" operator="equal">
      <formula>"OK"</formula>
    </cfRule>
  </conditionalFormatting>
  <conditionalFormatting sqref="E7:E9">
    <cfRule type="cellIs" dxfId="9" priority="7" operator="notEqual">
      <formula>"OK"</formula>
    </cfRule>
  </conditionalFormatting>
  <conditionalFormatting sqref="E7:E9">
    <cfRule type="cellIs" dxfId="8" priority="8" operator="equal">
      <formula>"OK"</formula>
    </cfRule>
  </conditionalFormatting>
  <conditionalFormatting sqref="E7:E9">
    <cfRule type="cellIs" dxfId="7" priority="5" operator="notEqual">
      <formula>"OK"</formula>
    </cfRule>
  </conditionalFormatting>
  <conditionalFormatting sqref="E7:E9">
    <cfRule type="cellIs" dxfId="6" priority="6" operator="equal">
      <formula>"OK"</formula>
    </cfRule>
  </conditionalFormatting>
  <conditionalFormatting sqref="F7:F9">
    <cfRule type="cellIs" dxfId="5" priority="3" operator="notEqual">
      <formula>"OK"</formula>
    </cfRule>
  </conditionalFormatting>
  <conditionalFormatting sqref="F7:F9">
    <cfRule type="cellIs" dxfId="4" priority="4" operator="equal">
      <formula>"OK"</formula>
    </cfRule>
  </conditionalFormatting>
  <conditionalFormatting sqref="F7:F9">
    <cfRule type="cellIs" dxfId="3" priority="1" operator="notEqual">
      <formula>"OK"</formula>
    </cfRule>
  </conditionalFormatting>
  <conditionalFormatting sqref="F7:F9">
    <cfRule type="cellIs" dxfId="2" priority="2" operator="equal">
      <formula>"OK"</formula>
    </cfRule>
  </conditionalFormatting>
  <printOptions horizontalCentered="1"/>
  <pageMargins left="0.31496062992125984" right="0.31496062992125984" top="0.74803149606299213" bottom="0.35433070866141736" header="0.31496062992125984" footer="0.31496062992125984"/>
  <pageSetup paperSize="9" scale="88" orientation="landscape" r:id="rId1"/>
  <headerFooter>
    <oddHeader>&amp;CAllegato 2 - Offerta Economica - Fac Simile 
Parte B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G8"/>
  <sheetViews>
    <sheetView zoomScaleNormal="100" workbookViewId="0">
      <selection activeCell="E3" sqref="E3"/>
    </sheetView>
  </sheetViews>
  <sheetFormatPr defaultRowHeight="15" x14ac:dyDescent="0.25"/>
  <cols>
    <col min="1" max="1" width="19.5703125" bestFit="1" customWidth="1"/>
    <col min="2" max="2" width="12.7109375" customWidth="1"/>
    <col min="3" max="3" width="14" style="7" customWidth="1"/>
    <col min="4" max="4" width="26.140625" customWidth="1"/>
    <col min="5" max="5" width="12" customWidth="1"/>
    <col min="6" max="6" width="19" customWidth="1"/>
    <col min="7" max="7" width="38.5703125" customWidth="1"/>
  </cols>
  <sheetData>
    <row r="1" spans="1:7" x14ac:dyDescent="0.25">
      <c r="A1" s="99" t="s">
        <v>361</v>
      </c>
      <c r="B1" s="99"/>
      <c r="C1" s="99"/>
      <c r="D1" s="99"/>
      <c r="E1" s="99"/>
      <c r="F1" s="99"/>
      <c r="G1" s="99"/>
    </row>
    <row r="2" spans="1:7" ht="36" x14ac:dyDescent="0.25">
      <c r="A2" s="52" t="s">
        <v>360</v>
      </c>
      <c r="B2" s="37" t="s">
        <v>366</v>
      </c>
      <c r="C2" s="37" t="s">
        <v>365</v>
      </c>
      <c r="D2" s="37" t="s">
        <v>363</v>
      </c>
      <c r="E2" s="37" t="s">
        <v>364</v>
      </c>
      <c r="F2" s="37" t="s">
        <v>355</v>
      </c>
      <c r="G2" s="59"/>
    </row>
    <row r="3" spans="1:7" ht="21" customHeight="1" x14ac:dyDescent="0.25">
      <c r="A3" s="60" t="s">
        <v>362</v>
      </c>
      <c r="B3" s="61">
        <v>750</v>
      </c>
      <c r="C3" s="62">
        <v>180</v>
      </c>
      <c r="D3" s="24">
        <f>B3*C3</f>
        <v>135000</v>
      </c>
      <c r="E3" s="89"/>
      <c r="F3" s="26">
        <f>ROUND(C3*TRUNC(E3,2),2)</f>
        <v>0</v>
      </c>
      <c r="G3" s="63" t="str">
        <f ca="1">IF(CELL("tipo",E3)="l","Attenzione carattere al posto di un numero!",IF(CELL("tipo",E3)="b","Attenzione tariffa non inserita",IF(E3=0,"Attenzione inserita una tariffa pari a zero",IF(E3&lt;0,"Attenzione inserita tariffa negativa",IF(E3&gt;B3,"Attenzione superata la relativa base d'asta"," ")))))</f>
        <v>Attenzione tariffa non inserita</v>
      </c>
    </row>
    <row r="8" spans="1:7" x14ac:dyDescent="0.25">
      <c r="E8" s="36"/>
    </row>
  </sheetData>
  <sheetProtection password="DA57" sheet="1" objects="1" scenarios="1" selectLockedCells="1"/>
  <mergeCells count="1">
    <mergeCell ref="A1:G1"/>
  </mergeCells>
  <conditionalFormatting sqref="G3">
    <cfRule type="cellIs" dxfId="1" priority="1" operator="notEqual">
      <formula>"OK"</formula>
    </cfRule>
  </conditionalFormatting>
  <conditionalFormatting sqref="G3">
    <cfRule type="cellIs" dxfId="0" priority="2" operator="equal">
      <formula>"OK"</formula>
    </cfRule>
  </conditionalFormatting>
  <pageMargins left="0.70866141732283472" right="0.70866141732283472" top="0.74803149606299213" bottom="0.74803149606299213" header="0.31496062992125984" footer="0.31496062992125984"/>
  <pageSetup paperSize="9" scale="92" orientation="landscape" r:id="rId1"/>
  <headerFooter>
    <oddHeader>&amp;CAllegato 2 - Offerta Economica - Fac Simile 
Parte B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17"/>
  <sheetViews>
    <sheetView view="pageBreakPreview" zoomScale="96" zoomScaleNormal="100" zoomScaleSheetLayoutView="96" workbookViewId="0">
      <selection activeCell="H8" sqref="H8"/>
    </sheetView>
  </sheetViews>
  <sheetFormatPr defaultRowHeight="15" x14ac:dyDescent="0.25"/>
  <cols>
    <col min="1" max="1" width="37.5703125" customWidth="1"/>
    <col min="2" max="2" width="15" customWidth="1"/>
    <col min="3" max="3" width="24.28515625" customWidth="1"/>
    <col min="4" max="4" width="32.42578125" customWidth="1"/>
  </cols>
  <sheetData>
    <row r="1" spans="1:4" ht="15.75" x14ac:dyDescent="0.25">
      <c r="A1" s="101" t="s">
        <v>367</v>
      </c>
      <c r="B1" s="102"/>
      <c r="C1" s="102"/>
      <c r="D1" s="103"/>
    </row>
    <row r="2" spans="1:4" x14ac:dyDescent="0.25">
      <c r="A2" s="41" t="s">
        <v>368</v>
      </c>
      <c r="B2" s="39" t="s">
        <v>369</v>
      </c>
      <c r="C2" s="37" t="s">
        <v>370</v>
      </c>
      <c r="D2" s="42" t="s">
        <v>355</v>
      </c>
    </row>
    <row r="3" spans="1:4" x14ac:dyDescent="0.25">
      <c r="A3" s="43" t="s">
        <v>373</v>
      </c>
      <c r="B3" s="100">
        <v>2100654.3199999998</v>
      </c>
      <c r="C3" s="64">
        <v>1464752.38</v>
      </c>
      <c r="D3" s="44">
        <f>'Listino 1 WAAS '!E114</f>
        <v>0</v>
      </c>
    </row>
    <row r="4" spans="1:4" s="7" customFormat="1" x14ac:dyDescent="0.25">
      <c r="A4" s="43" t="s">
        <v>374</v>
      </c>
      <c r="B4" s="100"/>
      <c r="C4" s="64">
        <v>545901.93999999994</v>
      </c>
      <c r="D4" s="44">
        <f>'Listino 1 WAAS '!E116</f>
        <v>0</v>
      </c>
    </row>
    <row r="5" spans="1:4" s="7" customFormat="1" x14ac:dyDescent="0.25">
      <c r="A5" s="43" t="s">
        <v>383</v>
      </c>
      <c r="B5" s="100"/>
      <c r="C5" s="64">
        <f>'Listino 1 WAAS '!C117</f>
        <v>90000</v>
      </c>
      <c r="D5" s="44">
        <f>ROUND('Listino 1 WAAS '!E117,2)</f>
        <v>0</v>
      </c>
    </row>
    <row r="6" spans="1:4" ht="18" customHeight="1" x14ac:dyDescent="0.25">
      <c r="A6" s="43" t="s">
        <v>376</v>
      </c>
      <c r="B6" s="100">
        <v>1202087.7</v>
      </c>
      <c r="C6" s="64">
        <v>940764.29</v>
      </c>
      <c r="D6" s="44">
        <f>'Listino 2 APPARATI DC, CS, W'!E130</f>
        <v>0</v>
      </c>
    </row>
    <row r="7" spans="1:4" s="7" customFormat="1" x14ac:dyDescent="0.25">
      <c r="A7" s="43" t="s">
        <v>375</v>
      </c>
      <c r="B7" s="100"/>
      <c r="C7" s="64">
        <v>261323.41</v>
      </c>
      <c r="D7" s="44">
        <f>'Listino 2 APPARATI DC, CS, W'!E132</f>
        <v>0</v>
      </c>
    </row>
    <row r="8" spans="1:4" x14ac:dyDescent="0.25">
      <c r="A8" s="43" t="s">
        <v>377</v>
      </c>
      <c r="B8" s="100">
        <v>1512257.98</v>
      </c>
      <c r="C8" s="64">
        <v>821584.94</v>
      </c>
      <c r="D8" s="44">
        <f>'Listino 3'!D3</f>
        <v>821584.94</v>
      </c>
    </row>
    <row r="9" spans="1:4" s="7" customFormat="1" x14ac:dyDescent="0.25">
      <c r="A9" s="43" t="s">
        <v>378</v>
      </c>
      <c r="B9" s="100"/>
      <c r="C9" s="64">
        <v>236995.65</v>
      </c>
      <c r="D9" s="44">
        <f>'Listino 3'!D7</f>
        <v>0</v>
      </c>
    </row>
    <row r="10" spans="1:4" s="7" customFormat="1" x14ac:dyDescent="0.25">
      <c r="A10" s="43" t="s">
        <v>379</v>
      </c>
      <c r="B10" s="100"/>
      <c r="C10" s="64">
        <v>275418.23999999999</v>
      </c>
      <c r="D10" s="44">
        <f>'Listino 3'!D4</f>
        <v>275418.23999999999</v>
      </c>
    </row>
    <row r="11" spans="1:4" s="7" customFormat="1" x14ac:dyDescent="0.25">
      <c r="A11" s="43" t="s">
        <v>380</v>
      </c>
      <c r="B11" s="100"/>
      <c r="C11" s="64">
        <v>102646.26</v>
      </c>
      <c r="D11" s="44">
        <f>'Listino 3'!D8</f>
        <v>0</v>
      </c>
    </row>
    <row r="12" spans="1:4" s="7" customFormat="1" x14ac:dyDescent="0.25">
      <c r="A12" s="43" t="s">
        <v>381</v>
      </c>
      <c r="B12" s="100"/>
      <c r="C12" s="64">
        <v>62909.93</v>
      </c>
      <c r="D12" s="44">
        <f>'Listino 3'!D5</f>
        <v>62909.93</v>
      </c>
    </row>
    <row r="13" spans="1:4" s="7" customFormat="1" x14ac:dyDescent="0.25">
      <c r="A13" s="43" t="s">
        <v>382</v>
      </c>
      <c r="B13" s="100"/>
      <c r="C13" s="64">
        <v>12702.96</v>
      </c>
      <c r="D13" s="44">
        <f>'Listino 3'!D9</f>
        <v>0</v>
      </c>
    </row>
    <row r="14" spans="1:4" x14ac:dyDescent="0.25">
      <c r="A14" s="43" t="s">
        <v>361</v>
      </c>
      <c r="B14" s="64">
        <v>135000</v>
      </c>
      <c r="C14" s="64">
        <f t="shared" ref="C14" si="0">B14</f>
        <v>135000</v>
      </c>
      <c r="D14" s="44">
        <f>Supp.Specialistico!F3</f>
        <v>0</v>
      </c>
    </row>
    <row r="15" spans="1:4" x14ac:dyDescent="0.25">
      <c r="A15" s="45"/>
      <c r="B15" s="38"/>
      <c r="C15" s="38"/>
      <c r="D15" s="46"/>
    </row>
    <row r="16" spans="1:4" ht="28.5" customHeight="1" x14ac:dyDescent="0.25">
      <c r="A16" s="47"/>
      <c r="B16" s="40" t="s">
        <v>384</v>
      </c>
      <c r="C16" s="40" t="s">
        <v>371</v>
      </c>
      <c r="D16" s="48" t="s">
        <v>372</v>
      </c>
    </row>
    <row r="17" spans="1:4" ht="15.75" thickBot="1" x14ac:dyDescent="0.3">
      <c r="A17" s="49"/>
      <c r="B17" s="50">
        <f>SUM(B3:B14)</f>
        <v>4950000</v>
      </c>
      <c r="C17" s="50">
        <f>SUM(C3:C14)</f>
        <v>4950000</v>
      </c>
      <c r="D17" s="51">
        <f>SUM(D3:D14)</f>
        <v>1159913.1099999999</v>
      </c>
    </row>
  </sheetData>
  <sheetProtection password="DA57" sheet="1" objects="1" scenarios="1" selectLockedCells="1"/>
  <mergeCells count="4">
    <mergeCell ref="B6:B7"/>
    <mergeCell ref="B8:B13"/>
    <mergeCell ref="B3:B5"/>
    <mergeCell ref="A1:D1"/>
  </mergeCells>
  <printOptions horizontalCentered="1"/>
  <pageMargins left="0.31496062992125984" right="0.31496062992125984" top="0.74803149606299213" bottom="0.35433070866141736" header="0.11811023622047245" footer="0.31496062992125984"/>
  <pageSetup paperSize="9" scale="79" orientation="portrait" r:id="rId1"/>
  <headerFooter>
    <oddHeader>&amp;CAllegato 2 - Offerta Economica - Fac Simile 
Parte B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2</vt:i4>
      </vt:variant>
    </vt:vector>
  </HeadingPairs>
  <TitlesOfParts>
    <vt:vector size="7" baseType="lpstr">
      <vt:lpstr>Listino 1 WAAS </vt:lpstr>
      <vt:lpstr>Listino 2 APPARATI DC, CS, W</vt:lpstr>
      <vt:lpstr>Listino 3</vt:lpstr>
      <vt:lpstr>Supp.Specialistico</vt:lpstr>
      <vt:lpstr>Prezzo globale offerto</vt:lpstr>
      <vt:lpstr>'Listino 1 WAAS '!Titoli_stampa</vt:lpstr>
      <vt:lpstr>'Listino 2 APPARATI DC, CS, W'!Titoli_stampa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2016-01-26T11:42:36Z</dcterms:created>
  <dcterms:modified xsi:type="dcterms:W3CDTF">2016-02-08T16:05:57Z</dcterms:modified>
</cp:coreProperties>
</file>