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168" windowWidth="16608" windowHeight="7296"/>
  </bookViews>
  <sheets>
    <sheet name="Ausilio_Offerta_Economica_WDM" sheetId="3" r:id="rId1"/>
  </sheets>
  <definedNames>
    <definedName name="_xlnm.Print_Area" localSheetId="0">Ausilio_Offerta_Economica_WDM!$A$1:$K$41</definedName>
  </definedNames>
  <calcPr calcId="145621"/>
</workbook>
</file>

<file path=xl/calcChain.xml><?xml version="1.0" encoding="utf-8"?>
<calcChain xmlns="http://schemas.openxmlformats.org/spreadsheetml/2006/main">
  <c r="J4" i="3" l="1"/>
  <c r="C15" i="3" l="1"/>
  <c r="C14" i="3"/>
  <c r="C7" i="3"/>
  <c r="C9" i="3"/>
  <c r="C8" i="3"/>
  <c r="C6" i="3"/>
  <c r="C5" i="3"/>
  <c r="C4" i="3"/>
  <c r="K4" i="3" l="1"/>
  <c r="C26" i="3" l="1"/>
  <c r="C25" i="3"/>
  <c r="C24" i="3"/>
  <c r="F24" i="3" s="1"/>
  <c r="C16" i="3"/>
  <c r="F16" i="3" s="1"/>
  <c r="C17" i="3"/>
  <c r="F6" i="3"/>
  <c r="F5" i="3"/>
  <c r="H15" i="3" l="1"/>
  <c r="F15" i="3"/>
  <c r="H26" i="3"/>
  <c r="F26" i="3"/>
  <c r="H4" i="3"/>
  <c r="F4" i="3"/>
  <c r="H14" i="3"/>
  <c r="F14" i="3"/>
  <c r="H25" i="3"/>
  <c r="F25" i="3"/>
  <c r="H5" i="3"/>
  <c r="H6" i="3"/>
  <c r="H16" i="3"/>
  <c r="C27" i="3"/>
  <c r="H24" i="3"/>
  <c r="H39" i="3" l="1"/>
  <c r="H9" i="3"/>
  <c r="H11" i="3" s="1"/>
  <c r="E29" i="3"/>
  <c r="C29" i="3" l="1"/>
  <c r="H29" i="3" s="1"/>
  <c r="H31" i="3" s="1"/>
  <c r="C19" i="3"/>
  <c r="H19" i="3" s="1"/>
  <c r="H41" i="3" l="1"/>
  <c r="H21" i="3"/>
  <c r="H35" i="3" s="1"/>
  <c r="C18" i="3"/>
  <c r="C28" i="3"/>
</calcChain>
</file>

<file path=xl/sharedStrings.xml><?xml version="1.0" encoding="utf-8"?>
<sst xmlns="http://schemas.openxmlformats.org/spreadsheetml/2006/main" count="50" uniqueCount="27">
  <si>
    <t>DAG</t>
  </si>
  <si>
    <t>DT</t>
  </si>
  <si>
    <t>RGS</t>
  </si>
  <si>
    <t>Totale (€)</t>
  </si>
  <si>
    <t>Mesi</t>
  </si>
  <si>
    <t>___</t>
  </si>
  <si>
    <t>Prezzo Unitario offerto(€)</t>
  </si>
  <si>
    <t>Canone Mese</t>
  </si>
  <si>
    <t>Totale offerto per il sistema WDM per RGS</t>
  </si>
  <si>
    <t>Totale offerto per il sistema WDM per DT</t>
  </si>
  <si>
    <t>Totale offerto per il sistema WDM per DAG</t>
  </si>
  <si>
    <r>
      <rPr>
        <b/>
        <sz val="14"/>
        <color theme="1"/>
        <rFont val="Calibri"/>
        <family val="2"/>
        <scheme val="minor"/>
      </rPr>
      <t>Servizio base</t>
    </r>
    <r>
      <rPr>
        <sz val="14"/>
        <color theme="1"/>
        <rFont val="Calibri"/>
        <family val="2"/>
        <scheme val="minor"/>
      </rPr>
      <t xml:space="preserve"> di interconnessione </t>
    </r>
    <r>
      <rPr>
        <b/>
        <sz val="14"/>
        <color theme="1"/>
        <rFont val="Calibri"/>
        <family val="2"/>
        <scheme val="minor"/>
      </rPr>
      <t>Lambda 2,5G</t>
    </r>
    <r>
      <rPr>
        <sz val="14"/>
        <color theme="1"/>
        <rFont val="Calibri"/>
        <family val="2"/>
        <scheme val="minor"/>
      </rPr>
      <t xml:space="preserve">
con Servizio di manutenzione ed assistenza</t>
    </r>
  </si>
  <si>
    <r>
      <rPr>
        <b/>
        <sz val="14"/>
        <color theme="1"/>
        <rFont val="Calibri"/>
        <family val="2"/>
        <scheme val="minor"/>
      </rPr>
      <t>Servizio opzionale</t>
    </r>
    <r>
      <rPr>
        <sz val="14"/>
        <color theme="1"/>
        <rFont val="Calibri"/>
        <family val="2"/>
        <scheme val="minor"/>
      </rPr>
      <t xml:space="preserve"> di ampliamento di banda </t>
    </r>
    <r>
      <rPr>
        <b/>
        <sz val="14"/>
        <color theme="1"/>
        <rFont val="Calibri"/>
        <family val="2"/>
        <scheme val="minor"/>
      </rPr>
      <t xml:space="preserve">Lambda 2,5G
</t>
    </r>
    <r>
      <rPr>
        <sz val="14"/>
        <color theme="1"/>
        <rFont val="Calibri"/>
        <family val="2"/>
        <scheme val="minor"/>
      </rPr>
      <t>con Servizio di manutenzione ed assistenza</t>
    </r>
  </si>
  <si>
    <r>
      <rPr>
        <b/>
        <sz val="14"/>
        <color theme="1"/>
        <rFont val="Calibri"/>
        <family val="2"/>
        <scheme val="minor"/>
      </rPr>
      <t>Servizio opzionale</t>
    </r>
    <r>
      <rPr>
        <sz val="14"/>
        <color theme="1"/>
        <rFont val="Calibri"/>
        <family val="2"/>
        <scheme val="minor"/>
      </rPr>
      <t xml:space="preserve"> di ampliamento di banda </t>
    </r>
    <r>
      <rPr>
        <b/>
        <sz val="14"/>
        <color theme="1"/>
        <rFont val="Calibri"/>
        <family val="2"/>
        <scheme val="minor"/>
      </rPr>
      <t xml:space="preserve">Lambda 10G
</t>
    </r>
    <r>
      <rPr>
        <sz val="14"/>
        <color theme="1"/>
        <rFont val="Calibri"/>
        <family val="2"/>
        <scheme val="minor"/>
      </rPr>
      <t>con Servizio di manutenzione ed assistenza</t>
    </r>
  </si>
  <si>
    <r>
      <rPr>
        <b/>
        <sz val="14"/>
        <color theme="1"/>
        <rFont val="Calibri"/>
        <family val="2"/>
        <scheme val="minor"/>
      </rPr>
      <t>Servizio base</t>
    </r>
    <r>
      <rPr>
        <sz val="14"/>
        <color theme="1"/>
        <rFont val="Calibri"/>
        <family val="2"/>
        <scheme val="minor"/>
      </rPr>
      <t xml:space="preserve"> di interconnessione </t>
    </r>
    <r>
      <rPr>
        <b/>
        <sz val="14"/>
        <color theme="1"/>
        <rFont val="Calibri"/>
        <family val="2"/>
        <scheme val="minor"/>
      </rPr>
      <t>Lambda 10G</t>
    </r>
    <r>
      <rPr>
        <sz val="14"/>
        <color theme="1"/>
        <rFont val="Calibri"/>
        <family val="2"/>
        <scheme val="minor"/>
      </rPr>
      <t xml:space="preserve">
con Servizio di manutenzione ed assistenza</t>
    </r>
  </si>
  <si>
    <r>
      <rPr>
        <b/>
        <sz val="14"/>
        <color theme="1"/>
        <rFont val="Calibri"/>
        <family val="2"/>
        <scheme val="minor"/>
      </rPr>
      <t>Servizio opzionale</t>
    </r>
    <r>
      <rPr>
        <sz val="14"/>
        <color theme="1"/>
        <rFont val="Calibri"/>
        <family val="2"/>
        <scheme val="minor"/>
      </rPr>
      <t xml:space="preserve"> di trasloco Fascia A</t>
    </r>
  </si>
  <si>
    <r>
      <rPr>
        <b/>
        <sz val="14"/>
        <color theme="1"/>
        <rFont val="Calibri"/>
        <family val="2"/>
        <scheme val="minor"/>
      </rPr>
      <t>Servizio opzionale</t>
    </r>
    <r>
      <rPr>
        <sz val="14"/>
        <color theme="1"/>
        <rFont val="Calibri"/>
        <family val="2"/>
        <scheme val="minor"/>
      </rPr>
      <t xml:space="preserve"> di trasloco Fascia B</t>
    </r>
  </si>
  <si>
    <r>
      <rPr>
        <b/>
        <sz val="14"/>
        <color theme="1"/>
        <rFont val="Calibri"/>
        <family val="2"/>
        <scheme val="minor"/>
      </rPr>
      <t>Servizio opzionale</t>
    </r>
    <r>
      <rPr>
        <sz val="14"/>
        <color theme="1"/>
        <rFont val="Calibri"/>
        <family val="2"/>
        <scheme val="minor"/>
      </rPr>
      <t xml:space="preserve"> di trasloco Fascia C</t>
    </r>
  </si>
  <si>
    <t>Q.tà
Determinate</t>
  </si>
  <si>
    <t>Q.tà
Opzionali</t>
  </si>
  <si>
    <t>Sconto % Offerto</t>
  </si>
  <si>
    <t>Check Controllo Offerta</t>
  </si>
  <si>
    <t xml:space="preserve">
Gara europea per il Sistema WDM per l'interconnessione del CED dei dipartimenti RGS, DT e DAG. 
ID SIGEF 1742
</t>
  </si>
  <si>
    <r>
      <t xml:space="preserve">Totale complessivo </t>
    </r>
    <r>
      <rPr>
        <b/>
        <u/>
        <sz val="22"/>
        <color theme="1"/>
        <rFont val="Calibri"/>
        <family val="2"/>
        <scheme val="minor"/>
      </rPr>
      <t xml:space="preserve">a Base d'Asta  </t>
    </r>
    <r>
      <rPr>
        <b/>
        <sz val="22"/>
        <color theme="1"/>
        <rFont val="Calibri"/>
        <family val="2"/>
        <scheme val="minor"/>
      </rPr>
      <t xml:space="preserve">( RGS + DT + DAG ) </t>
    </r>
  </si>
  <si>
    <t xml:space="preserve">Totale complessivo dei servizi offerto  ( RGS + DT + DAG ) </t>
  </si>
  <si>
    <t>Totale complessivo servizi base di interconnessione offerto ( Lambda 2,5G e 10G )
con Servizio di manutenzione ed assistenza  ( RGS + DT + DAG )</t>
  </si>
  <si>
    <t>Totale complessivo servizi opzionali offerto  ( RGS + DT + DAG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</si>
</sst>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€&quot;\ #,##0.00"/>
    <numFmt numFmtId="165" formatCode="_-&quot;L.&quot;\ * #,##0.00_-;\-&quot;L.&quot;\ * #,##0.00_-;_-&quot;L.&quot;\ 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68">
    <xf numFmtId="0" fontId="0" fillId="0" borderId="0" xfId="0"/>
    <xf numFmtId="0" fontId="4" fillId="2" borderId="0" xfId="0" applyFont="1" applyFill="1" applyAlignment="1" applyProtection="1">
      <alignment vertical="top"/>
      <protection hidden="1"/>
    </xf>
    <xf numFmtId="0" fontId="3" fillId="2" borderId="0" xfId="0" applyFont="1" applyFill="1" applyAlignment="1" applyProtection="1">
      <alignment vertical="top"/>
      <protection hidden="1"/>
    </xf>
    <xf numFmtId="0" fontId="0" fillId="2" borderId="0" xfId="0" applyFill="1" applyAlignment="1" applyProtection="1">
      <alignment vertical="top"/>
      <protection hidden="1"/>
    </xf>
    <xf numFmtId="0" fontId="0" fillId="2" borderId="0" xfId="0" applyFill="1" applyProtection="1">
      <protection hidden="1"/>
    </xf>
    <xf numFmtId="0" fontId="7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6" fillId="6" borderId="1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6" fillId="3" borderId="7" xfId="0" applyFont="1" applyFill="1" applyBorder="1" applyAlignment="1" applyProtection="1">
      <alignment horizontal="center" vertical="center"/>
      <protection hidden="1"/>
    </xf>
    <xf numFmtId="0" fontId="6" fillId="3" borderId="6" xfId="0" applyFont="1" applyFill="1" applyBorder="1" applyAlignment="1" applyProtection="1">
      <alignment horizontal="center" vertical="center"/>
      <protection hidden="1"/>
    </xf>
    <xf numFmtId="0" fontId="7" fillId="0" borderId="17" xfId="0" applyFont="1" applyBorder="1" applyAlignment="1" applyProtection="1">
      <alignment horizontal="left" vertical="center" wrapText="1"/>
      <protection hidden="1"/>
    </xf>
    <xf numFmtId="164" fontId="7" fillId="0" borderId="13" xfId="0" applyNumberFormat="1" applyFont="1" applyBorder="1" applyAlignment="1" applyProtection="1">
      <alignment horizontal="center" vertical="center"/>
      <protection hidden="1"/>
    </xf>
    <xf numFmtId="0" fontId="7" fillId="0" borderId="16" xfId="0" applyFont="1" applyBorder="1" applyAlignment="1" applyProtection="1">
      <alignment horizontal="center" vertical="center"/>
      <protection hidden="1"/>
    </xf>
    <xf numFmtId="164" fontId="7" fillId="0" borderId="16" xfId="0" applyNumberFormat="1" applyFont="1" applyBorder="1" applyAlignment="1" applyProtection="1">
      <alignment horizontal="center" vertical="center"/>
      <protection hidden="1"/>
    </xf>
    <xf numFmtId="164" fontId="7" fillId="0" borderId="15" xfId="0" applyNumberFormat="1" applyFont="1" applyBorder="1" applyAlignment="1" applyProtection="1">
      <alignment horizontal="center" vertical="center"/>
      <protection hidden="1"/>
    </xf>
    <xf numFmtId="0" fontId="7" fillId="0" borderId="14" xfId="0" applyFont="1" applyBorder="1" applyAlignment="1" applyProtection="1">
      <alignment vertical="center"/>
      <protection hidden="1"/>
    </xf>
    <xf numFmtId="0" fontId="7" fillId="0" borderId="13" xfId="0" applyFont="1" applyBorder="1" applyAlignment="1" applyProtection="1">
      <alignment horizontal="center" vertical="center"/>
      <protection hidden="1"/>
    </xf>
    <xf numFmtId="164" fontId="7" fillId="0" borderId="12" xfId="0" applyNumberFormat="1" applyFont="1" applyBorder="1" applyAlignment="1" applyProtection="1">
      <alignment horizontal="center" vertical="center"/>
      <protection hidden="1"/>
    </xf>
    <xf numFmtId="164" fontId="7" fillId="0" borderId="9" xfId="0" applyNumberFormat="1" applyFont="1" applyBorder="1" applyAlignment="1" applyProtection="1">
      <alignment horizontal="center" vertical="center"/>
      <protection hidden="1"/>
    </xf>
    <xf numFmtId="164" fontId="7" fillId="2" borderId="0" xfId="0" applyNumberFormat="1" applyFont="1" applyFill="1" applyProtection="1">
      <protection hidden="1"/>
    </xf>
    <xf numFmtId="164" fontId="6" fillId="4" borderId="2" xfId="0" applyNumberFormat="1" applyFont="1" applyFill="1" applyBorder="1" applyAlignment="1" applyProtection="1">
      <alignment horizontal="right"/>
      <protection hidden="1"/>
    </xf>
    <xf numFmtId="164" fontId="7" fillId="2" borderId="13" xfId="0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 applyProtection="1">
      <alignment horizontal="center" vertical="center"/>
      <protection hidden="1"/>
    </xf>
    <xf numFmtId="0" fontId="1" fillId="2" borderId="0" xfId="0" applyFont="1" applyFill="1" applyProtection="1">
      <protection hidden="1"/>
    </xf>
    <xf numFmtId="164" fontId="1" fillId="2" borderId="0" xfId="0" applyNumberFormat="1" applyFont="1" applyFill="1" applyAlignment="1" applyProtection="1">
      <alignment horizontal="center"/>
      <protection hidden="1"/>
    </xf>
    <xf numFmtId="0" fontId="8" fillId="2" borderId="0" xfId="0" applyFont="1" applyFill="1" applyProtection="1">
      <protection hidden="1"/>
    </xf>
    <xf numFmtId="164" fontId="1" fillId="2" borderId="0" xfId="0" applyNumberFormat="1" applyFont="1" applyFill="1" applyAlignment="1" applyProtection="1">
      <alignment horizontal="center" vertical="center"/>
      <protection hidden="1"/>
    </xf>
    <xf numFmtId="164" fontId="0" fillId="2" borderId="0" xfId="0" applyNumberFormat="1" applyFill="1" applyProtection="1">
      <protection hidden="1"/>
    </xf>
    <xf numFmtId="0" fontId="7" fillId="0" borderId="14" xfId="0" applyFont="1" applyBorder="1" applyAlignment="1" applyProtection="1">
      <alignment vertical="center" wrapText="1"/>
      <protection hidden="1"/>
    </xf>
    <xf numFmtId="0" fontId="7" fillId="0" borderId="11" xfId="0" applyFont="1" applyBorder="1" applyAlignment="1" applyProtection="1">
      <alignment vertical="center"/>
      <protection hidden="1"/>
    </xf>
    <xf numFmtId="164" fontId="7" fillId="0" borderId="10" xfId="0" applyNumberFormat="1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horizontal="center" vertical="center"/>
      <protection hidden="1"/>
    </xf>
    <xf numFmtId="164" fontId="7" fillId="2" borderId="10" xfId="0" applyNumberFormat="1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6" fillId="3" borderId="7" xfId="0" applyFont="1" applyFill="1" applyBorder="1" applyAlignment="1" applyProtection="1">
      <alignment horizontal="center" vertical="center" wrapText="1"/>
      <protection hidden="1"/>
    </xf>
    <xf numFmtId="0" fontId="0" fillId="2" borderId="13" xfId="0" applyFill="1" applyBorder="1" applyProtection="1">
      <protection hidden="1"/>
    </xf>
    <xf numFmtId="0" fontId="7" fillId="0" borderId="20" xfId="0" applyFont="1" applyBorder="1" applyAlignment="1" applyProtection="1">
      <alignment horizontal="left" vertical="center" wrapText="1"/>
      <protection hidden="1"/>
    </xf>
    <xf numFmtId="164" fontId="7" fillId="0" borderId="21" xfId="0" applyNumberFormat="1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164" fontId="7" fillId="0" borderId="22" xfId="0" applyNumberFormat="1" applyFont="1" applyBorder="1" applyAlignment="1" applyProtection="1">
      <alignment horizontal="center" vertical="center"/>
      <protection hidden="1"/>
    </xf>
    <xf numFmtId="0" fontId="0" fillId="2" borderId="10" xfId="0" applyFill="1" applyBorder="1" applyProtection="1">
      <protection hidden="1"/>
    </xf>
    <xf numFmtId="0" fontId="10" fillId="7" borderId="1" xfId="0" applyFont="1" applyFill="1" applyBorder="1" applyAlignment="1" applyProtection="1">
      <alignment horizontal="center" vertical="center"/>
      <protection hidden="1"/>
    </xf>
    <xf numFmtId="0" fontId="6" fillId="9" borderId="1" xfId="0" applyFont="1" applyFill="1" applyBorder="1" applyAlignment="1" applyProtection="1">
      <alignment horizontal="center" vertical="center"/>
      <protection hidden="1"/>
    </xf>
    <xf numFmtId="0" fontId="14" fillId="2" borderId="0" xfId="0" applyFont="1" applyFill="1" applyProtection="1">
      <protection hidden="1"/>
    </xf>
    <xf numFmtId="0" fontId="0" fillId="2" borderId="0" xfId="0" applyFill="1" applyBorder="1" applyProtection="1">
      <protection hidden="1"/>
    </xf>
    <xf numFmtId="164" fontId="1" fillId="2" borderId="0" xfId="0" applyNumberFormat="1" applyFont="1" applyFill="1" applyBorder="1" applyAlignment="1" applyProtection="1">
      <alignment horizontal="center"/>
      <protection hidden="1"/>
    </xf>
    <xf numFmtId="0" fontId="14" fillId="2" borderId="0" xfId="0" applyFont="1" applyFill="1" applyBorder="1" applyProtection="1">
      <protection hidden="1"/>
    </xf>
    <xf numFmtId="0" fontId="14" fillId="2" borderId="0" xfId="0" applyFont="1" applyFill="1" applyAlignment="1" applyProtection="1">
      <alignment horizontal="center"/>
      <protection hidden="1"/>
    </xf>
    <xf numFmtId="164" fontId="13" fillId="4" borderId="1" xfId="0" applyNumberFormat="1" applyFont="1" applyFill="1" applyBorder="1" applyAlignment="1" applyProtection="1">
      <alignment horizontal="center" vertical="center"/>
      <protection hidden="1"/>
    </xf>
    <xf numFmtId="164" fontId="11" fillId="8" borderId="23" xfId="0" applyNumberFormat="1" applyFont="1" applyFill="1" applyBorder="1" applyAlignment="1" applyProtection="1">
      <alignment horizontal="center" vertical="center"/>
      <protection hidden="1"/>
    </xf>
    <xf numFmtId="0" fontId="11" fillId="8" borderId="24" xfId="0" applyFont="1" applyFill="1" applyBorder="1" applyAlignment="1" applyProtection="1">
      <alignment horizontal="center" vertical="center"/>
      <protection hidden="1"/>
    </xf>
    <xf numFmtId="0" fontId="11" fillId="8" borderId="25" xfId="0" applyFont="1" applyFill="1" applyBorder="1" applyAlignment="1" applyProtection="1">
      <alignment horizontal="center" vertical="center"/>
      <protection hidden="1"/>
    </xf>
    <xf numFmtId="0" fontId="13" fillId="4" borderId="4" xfId="0" applyFont="1" applyFill="1" applyBorder="1" applyAlignment="1" applyProtection="1">
      <alignment horizontal="center" vertical="center" wrapText="1"/>
      <protection hidden="1"/>
    </xf>
    <xf numFmtId="0" fontId="13" fillId="4" borderId="3" xfId="0" applyFont="1" applyFill="1" applyBorder="1" applyAlignment="1" applyProtection="1">
      <alignment horizontal="center" vertical="center"/>
      <protection hidden="1"/>
    </xf>
    <xf numFmtId="0" fontId="13" fillId="4" borderId="2" xfId="0" applyFont="1" applyFill="1" applyBorder="1" applyAlignment="1" applyProtection="1">
      <alignment horizontal="center" vertical="center"/>
      <protection hidden="1"/>
    </xf>
    <xf numFmtId="0" fontId="13" fillId="4" borderId="4" xfId="0" applyFont="1" applyFill="1" applyBorder="1" applyAlignment="1" applyProtection="1">
      <alignment horizontal="center" vertical="center"/>
      <protection hidden="1"/>
    </xf>
    <xf numFmtId="0" fontId="9" fillId="2" borderId="18" xfId="0" applyFont="1" applyFill="1" applyBorder="1" applyAlignment="1" applyProtection="1">
      <alignment horizontal="left" vertical="center" wrapText="1"/>
      <protection hidden="1"/>
    </xf>
    <xf numFmtId="0" fontId="9" fillId="2" borderId="8" xfId="0" applyFont="1" applyFill="1" applyBorder="1" applyAlignment="1" applyProtection="1">
      <alignment horizontal="left" vertical="center" wrapText="1"/>
      <protection hidden="1"/>
    </xf>
    <xf numFmtId="0" fontId="9" fillId="2" borderId="5" xfId="0" applyFont="1" applyFill="1" applyBorder="1" applyAlignment="1" applyProtection="1">
      <alignment horizontal="left" vertical="center" wrapText="1"/>
      <protection hidden="1"/>
    </xf>
    <xf numFmtId="0" fontId="12" fillId="5" borderId="4" xfId="0" applyFont="1" applyFill="1" applyBorder="1" applyAlignment="1" applyProtection="1">
      <alignment horizontal="center" vertical="center" wrapText="1"/>
      <protection hidden="1"/>
    </xf>
    <xf numFmtId="0" fontId="12" fillId="5" borderId="3" xfId="0" applyFont="1" applyFill="1" applyBorder="1" applyAlignment="1" applyProtection="1">
      <alignment horizontal="center" vertical="center" wrapText="1"/>
      <protection hidden="1"/>
    </xf>
    <xf numFmtId="0" fontId="12" fillId="5" borderId="2" xfId="0" applyFont="1" applyFill="1" applyBorder="1" applyAlignment="1" applyProtection="1">
      <alignment horizontal="center" vertical="center" wrapText="1"/>
      <protection hidden="1"/>
    </xf>
    <xf numFmtId="2" fontId="11" fillId="8" borderId="18" xfId="0" quotePrefix="1" applyNumberFormat="1" applyFont="1" applyFill="1" applyBorder="1" applyAlignment="1" applyProtection="1">
      <alignment horizontal="center" vertical="center"/>
      <protection locked="0"/>
    </xf>
    <xf numFmtId="2" fontId="11" fillId="8" borderId="8" xfId="0" applyNumberFormat="1" applyFont="1" applyFill="1" applyBorder="1" applyAlignment="1" applyProtection="1">
      <alignment horizontal="center" vertical="center"/>
      <protection locked="0"/>
    </xf>
    <xf numFmtId="2" fontId="11" fillId="8" borderId="5" xfId="0" applyNumberFormat="1" applyFont="1" applyFill="1" applyBorder="1" applyAlignment="1" applyProtection="1">
      <alignment horizontal="center" vertical="center"/>
      <protection locked="0"/>
    </xf>
    <xf numFmtId="0" fontId="6" fillId="4" borderId="4" xfId="0" applyFont="1" applyFill="1" applyBorder="1" applyAlignment="1" applyProtection="1">
      <alignment horizontal="center" vertical="center"/>
      <protection hidden="1"/>
    </xf>
    <xf numFmtId="0" fontId="6" fillId="4" borderId="3" xfId="0" applyFont="1" applyFill="1" applyBorder="1" applyAlignment="1" applyProtection="1">
      <alignment horizontal="center" vertical="center"/>
      <protection hidden="1"/>
    </xf>
  </cellXfs>
  <cellStyles count="5">
    <cellStyle name="Migliaia 2" xfId="1"/>
    <cellStyle name="Normale" xfId="0" builtinId="0"/>
    <cellStyle name="Normale 2" xfId="2"/>
    <cellStyle name="Percentuale 2" xfId="3"/>
    <cellStyle name="Valuta 2" xfId="4"/>
  </cellStyles>
  <dxfs count="2">
    <dxf>
      <font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</dxfs>
  <tableStyles count="0" defaultTableStyle="TableStyleMedium2" defaultPivotStyle="PivotStyleLight16"/>
  <colors>
    <mruColors>
      <color rgb="FFFFCC66"/>
      <color rgb="FFFF0000"/>
      <color rgb="FF99FF99"/>
      <color rgb="FFFF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41"/>
  <sheetViews>
    <sheetView tabSelected="1" zoomScale="40" zoomScaleNormal="40" workbookViewId="0">
      <selection activeCell="K4" sqref="K4:K29"/>
    </sheetView>
  </sheetViews>
  <sheetFormatPr defaultColWidth="40" defaultRowHeight="14.4" x14ac:dyDescent="0.3"/>
  <cols>
    <col min="1" max="1" width="4.5546875" style="4" customWidth="1"/>
    <col min="2" max="2" width="78.77734375" style="4" bestFit="1" customWidth="1"/>
    <col min="3" max="3" width="39.33203125" style="4" bestFit="1" customWidth="1"/>
    <col min="4" max="4" width="19.88671875" style="4" customWidth="1"/>
    <col min="5" max="5" width="15.6640625" style="4" bestFit="1" customWidth="1"/>
    <col min="6" max="6" width="22.33203125" style="4" bestFit="1" customWidth="1"/>
    <col min="7" max="7" width="9.33203125" style="4" bestFit="1" customWidth="1"/>
    <col min="8" max="8" width="29.5546875" style="4" bestFit="1" customWidth="1"/>
    <col min="9" max="9" width="3.109375" style="4" customWidth="1"/>
    <col min="10" max="10" width="32.33203125" style="4" bestFit="1" customWidth="1"/>
    <col min="11" max="11" width="49" style="4" customWidth="1"/>
    <col min="12" max="16384" width="40" style="4"/>
  </cols>
  <sheetData>
    <row r="1" spans="1:11" s="3" customFormat="1" ht="85.2" customHeight="1" thickBot="1" x14ac:dyDescent="0.35">
      <c r="A1" s="1"/>
      <c r="B1" s="60" t="s">
        <v>22</v>
      </c>
      <c r="C1" s="61"/>
      <c r="D1" s="61"/>
      <c r="E1" s="61"/>
      <c r="F1" s="61"/>
      <c r="G1" s="61"/>
      <c r="H1" s="62"/>
      <c r="I1" s="2"/>
    </row>
    <row r="2" spans="1:11" ht="18.600000000000001" thickBot="1" x14ac:dyDescent="0.4">
      <c r="B2" s="5"/>
      <c r="C2" s="5"/>
      <c r="D2" s="5"/>
      <c r="E2" s="5"/>
      <c r="F2" s="5"/>
      <c r="G2" s="5"/>
      <c r="H2" s="5"/>
    </row>
    <row r="3" spans="1:11" ht="36.6" thickBot="1" x14ac:dyDescent="0.35">
      <c r="A3" s="6" t="s">
        <v>5</v>
      </c>
      <c r="B3" s="7" t="s">
        <v>2</v>
      </c>
      <c r="C3" s="8" t="s">
        <v>6</v>
      </c>
      <c r="D3" s="35" t="s">
        <v>18</v>
      </c>
      <c r="E3" s="35" t="s">
        <v>19</v>
      </c>
      <c r="F3" s="9" t="s">
        <v>7</v>
      </c>
      <c r="G3" s="9" t="s">
        <v>4</v>
      </c>
      <c r="H3" s="10" t="s">
        <v>3</v>
      </c>
      <c r="J3" s="42" t="s">
        <v>20</v>
      </c>
      <c r="K3" s="43" t="s">
        <v>21</v>
      </c>
    </row>
    <row r="4" spans="1:11" ht="36" x14ac:dyDescent="0.3">
      <c r="B4" s="37" t="s">
        <v>11</v>
      </c>
      <c r="C4" s="38">
        <f>826*(1-$J$4%)</f>
        <v>826</v>
      </c>
      <c r="D4" s="39">
        <v>6</v>
      </c>
      <c r="E4" s="39"/>
      <c r="F4" s="38">
        <f>$C$4*$D$4</f>
        <v>4956</v>
      </c>
      <c r="G4" s="39">
        <v>36</v>
      </c>
      <c r="H4" s="40">
        <f>$C$4*$D$4*$G$4</f>
        <v>178416</v>
      </c>
      <c r="J4" s="63">
        <f>0</f>
        <v>0</v>
      </c>
      <c r="K4" s="57" t="str">
        <f>IF(OR(ISBLANK($J$4),$J$4=0),"ATTENZIONE! lo Sconto %  Offerto non è stato inserito",IF(ISTEXT($J$4),"ATTENZIONE! è stato inserito un carattere al posto di un numero!",IF($J$4&lt;0,"ATTENZIONE!è stato inserito uno Sconto % Offerto negativo",IF($J$4&gt;=98.995,"ATTENZIONE! è stato inserito uno Sconto % Offerto pari o superiore al 99%","OK"))))</f>
        <v>ATTENZIONE! lo Sconto %  Offerto non è stato inserito</v>
      </c>
    </row>
    <row r="5" spans="1:11" ht="36" x14ac:dyDescent="0.3">
      <c r="B5" s="29" t="s">
        <v>12</v>
      </c>
      <c r="C5" s="12">
        <f>826*(1-$J$4%)</f>
        <v>826</v>
      </c>
      <c r="D5" s="36"/>
      <c r="E5" s="17">
        <v>6</v>
      </c>
      <c r="F5" s="14">
        <f>$C$5*$E$5</f>
        <v>4956</v>
      </c>
      <c r="G5" s="17">
        <v>24</v>
      </c>
      <c r="H5" s="18">
        <f>$C$5*$E$5*$G$5</f>
        <v>118944</v>
      </c>
      <c r="J5" s="64"/>
      <c r="K5" s="58"/>
    </row>
    <row r="6" spans="1:11" ht="36" x14ac:dyDescent="0.3">
      <c r="B6" s="29" t="s">
        <v>13</v>
      </c>
      <c r="C6" s="12">
        <f>2643.2*(1-$J$4%)</f>
        <v>2643.2</v>
      </c>
      <c r="D6" s="36"/>
      <c r="E6" s="17">
        <v>2</v>
      </c>
      <c r="F6" s="14">
        <f>$C$6*$E$6</f>
        <v>5286.4</v>
      </c>
      <c r="G6" s="17">
        <v>24</v>
      </c>
      <c r="H6" s="18">
        <f>$C$6*$E$6*$G$6</f>
        <v>126873.59999999999</v>
      </c>
      <c r="J6" s="64"/>
      <c r="K6" s="58"/>
    </row>
    <row r="7" spans="1:11" ht="18" x14ac:dyDescent="0.3">
      <c r="B7" s="16" t="s">
        <v>15</v>
      </c>
      <c r="C7" s="12">
        <f>5000*(1-$J$4%)</f>
        <v>5000</v>
      </c>
      <c r="D7" s="36"/>
      <c r="E7" s="17"/>
      <c r="F7" s="17"/>
      <c r="G7" s="17"/>
      <c r="H7" s="18"/>
      <c r="J7" s="64"/>
      <c r="K7" s="58"/>
    </row>
    <row r="8" spans="1:11" ht="18" x14ac:dyDescent="0.3">
      <c r="B8" s="16" t="s">
        <v>16</v>
      </c>
      <c r="C8" s="12">
        <f>10000*(1-$J$4%)</f>
        <v>10000</v>
      </c>
      <c r="D8" s="36"/>
      <c r="E8" s="17"/>
      <c r="F8" s="17"/>
      <c r="G8" s="17"/>
      <c r="H8" s="18"/>
      <c r="J8" s="64"/>
      <c r="K8" s="58"/>
    </row>
    <row r="9" spans="1:11" ht="18.600000000000001" thickBot="1" x14ac:dyDescent="0.35">
      <c r="B9" s="30" t="s">
        <v>17</v>
      </c>
      <c r="C9" s="31">
        <f>15000*(1-$J$4%)</f>
        <v>15000</v>
      </c>
      <c r="D9" s="41"/>
      <c r="E9" s="32">
        <v>1</v>
      </c>
      <c r="F9" s="32"/>
      <c r="G9" s="32"/>
      <c r="H9" s="19">
        <f>$C$9*$E$9</f>
        <v>15000</v>
      </c>
      <c r="J9" s="64"/>
      <c r="K9" s="58"/>
    </row>
    <row r="10" spans="1:11" ht="18.600000000000001" thickBot="1" x14ac:dyDescent="0.4">
      <c r="B10" s="5"/>
      <c r="C10" s="5"/>
      <c r="D10" s="5"/>
      <c r="E10" s="5"/>
      <c r="F10" s="5"/>
      <c r="G10" s="5"/>
      <c r="H10" s="5"/>
      <c r="J10" s="64"/>
      <c r="K10" s="58"/>
    </row>
    <row r="11" spans="1:11" ht="18.600000000000001" thickBot="1" x14ac:dyDescent="0.4">
      <c r="B11" s="20"/>
      <c r="C11" s="66" t="s">
        <v>8</v>
      </c>
      <c r="D11" s="67"/>
      <c r="E11" s="67"/>
      <c r="F11" s="67"/>
      <c r="G11" s="67"/>
      <c r="H11" s="21">
        <f>SUM($H$4:$H$9)</f>
        <v>439233.6</v>
      </c>
      <c r="J11" s="64"/>
      <c r="K11" s="58"/>
    </row>
    <row r="12" spans="1:11" ht="18.600000000000001" thickBot="1" x14ac:dyDescent="0.4">
      <c r="B12" s="5"/>
      <c r="C12" s="5"/>
      <c r="D12" s="5"/>
      <c r="E12" s="5"/>
      <c r="F12" s="5"/>
      <c r="G12" s="5"/>
      <c r="H12" s="5"/>
      <c r="J12" s="64"/>
      <c r="K12" s="58"/>
    </row>
    <row r="13" spans="1:11" ht="36.6" thickBot="1" x14ac:dyDescent="0.35">
      <c r="B13" s="7" t="s">
        <v>1</v>
      </c>
      <c r="C13" s="8" t="s">
        <v>6</v>
      </c>
      <c r="D13" s="35" t="s">
        <v>18</v>
      </c>
      <c r="E13" s="35" t="s">
        <v>19</v>
      </c>
      <c r="F13" s="9" t="s">
        <v>7</v>
      </c>
      <c r="G13" s="9" t="s">
        <v>4</v>
      </c>
      <c r="H13" s="10" t="s">
        <v>3</v>
      </c>
      <c r="J13" s="64"/>
      <c r="K13" s="58"/>
    </row>
    <row r="14" spans="1:11" ht="36" x14ac:dyDescent="0.3">
      <c r="B14" s="11" t="s">
        <v>14</v>
      </c>
      <c r="C14" s="14">
        <f>2643.2*(1-$J$4%)</f>
        <v>2643.2</v>
      </c>
      <c r="D14" s="13">
        <v>4</v>
      </c>
      <c r="E14" s="13"/>
      <c r="F14" s="14">
        <f>$C$14*$D$14</f>
        <v>10572.8</v>
      </c>
      <c r="G14" s="13">
        <v>36</v>
      </c>
      <c r="H14" s="15">
        <f>$C$14*$D$14*$G$14</f>
        <v>380620.79999999999</v>
      </c>
      <c r="J14" s="64"/>
      <c r="K14" s="58"/>
    </row>
    <row r="15" spans="1:11" ht="36" x14ac:dyDescent="0.3">
      <c r="B15" s="29" t="s">
        <v>12</v>
      </c>
      <c r="C15" s="12">
        <f>826*(1-$J$4%)</f>
        <v>826</v>
      </c>
      <c r="D15" s="36"/>
      <c r="E15" s="17">
        <v>6</v>
      </c>
      <c r="F15" s="14">
        <f>$C$15*$E$15</f>
        <v>4956</v>
      </c>
      <c r="G15" s="17">
        <v>24</v>
      </c>
      <c r="H15" s="18">
        <f>$C$15*$E$15*$G$15</f>
        <v>118944</v>
      </c>
      <c r="J15" s="64"/>
      <c r="K15" s="58"/>
    </row>
    <row r="16" spans="1:11" ht="36" x14ac:dyDescent="0.3">
      <c r="B16" s="29" t="s">
        <v>13</v>
      </c>
      <c r="C16" s="12">
        <f>2643.2*(1-$J$4%)</f>
        <v>2643.2</v>
      </c>
      <c r="D16" s="36"/>
      <c r="E16" s="17">
        <v>2</v>
      </c>
      <c r="F16" s="14">
        <f>$C$16*$E$16</f>
        <v>5286.4</v>
      </c>
      <c r="G16" s="17">
        <v>24</v>
      </c>
      <c r="H16" s="18">
        <f>$C$16*$E$16*$G$16</f>
        <v>126873.59999999999</v>
      </c>
      <c r="J16" s="64"/>
      <c r="K16" s="58"/>
    </row>
    <row r="17" spans="2:11" ht="18" x14ac:dyDescent="0.3">
      <c r="B17" s="16" t="s">
        <v>15</v>
      </c>
      <c r="C17" s="22">
        <f>C7</f>
        <v>5000</v>
      </c>
      <c r="D17" s="36"/>
      <c r="E17" s="17"/>
      <c r="F17" s="17"/>
      <c r="G17" s="17"/>
      <c r="H17" s="23"/>
      <c r="J17" s="64"/>
      <c r="K17" s="58"/>
    </row>
    <row r="18" spans="2:11" ht="18" x14ac:dyDescent="0.3">
      <c r="B18" s="16" t="s">
        <v>16</v>
      </c>
      <c r="C18" s="22">
        <f>C8</f>
        <v>10000</v>
      </c>
      <c r="D18" s="36"/>
      <c r="E18" s="17"/>
      <c r="F18" s="17"/>
      <c r="G18" s="17"/>
      <c r="H18" s="23"/>
      <c r="J18" s="64"/>
      <c r="K18" s="58"/>
    </row>
    <row r="19" spans="2:11" ht="18.600000000000001" thickBot="1" x14ac:dyDescent="0.35">
      <c r="B19" s="30" t="s">
        <v>17</v>
      </c>
      <c r="C19" s="33">
        <f>C9</f>
        <v>15000</v>
      </c>
      <c r="D19" s="41"/>
      <c r="E19" s="32">
        <v>1</v>
      </c>
      <c r="F19" s="32"/>
      <c r="G19" s="32"/>
      <c r="H19" s="19">
        <f>$C$19*$E$19</f>
        <v>15000</v>
      </c>
      <c r="J19" s="64"/>
      <c r="K19" s="58"/>
    </row>
    <row r="20" spans="2:11" ht="18.600000000000001" thickBot="1" x14ac:dyDescent="0.4">
      <c r="B20" s="5"/>
      <c r="C20" s="5"/>
      <c r="D20" s="5"/>
      <c r="E20" s="5"/>
      <c r="F20" s="5"/>
      <c r="G20" s="5"/>
      <c r="H20" s="5"/>
      <c r="J20" s="64"/>
      <c r="K20" s="58"/>
    </row>
    <row r="21" spans="2:11" ht="18.600000000000001" thickBot="1" x14ac:dyDescent="0.4">
      <c r="B21" s="5"/>
      <c r="C21" s="66" t="s">
        <v>9</v>
      </c>
      <c r="D21" s="67"/>
      <c r="E21" s="67"/>
      <c r="F21" s="67"/>
      <c r="G21" s="67"/>
      <c r="H21" s="21">
        <f>SUM($H$14:$H$19)</f>
        <v>641438.4</v>
      </c>
      <c r="J21" s="64"/>
      <c r="K21" s="58"/>
    </row>
    <row r="22" spans="2:11" ht="18.600000000000001" thickBot="1" x14ac:dyDescent="0.4">
      <c r="B22" s="5"/>
      <c r="C22" s="5"/>
      <c r="D22" s="5"/>
      <c r="E22" s="5"/>
      <c r="F22" s="5"/>
      <c r="G22" s="5"/>
      <c r="H22" s="5"/>
      <c r="J22" s="64"/>
      <c r="K22" s="58"/>
    </row>
    <row r="23" spans="2:11" ht="36.6" thickBot="1" x14ac:dyDescent="0.35">
      <c r="B23" s="7" t="s">
        <v>0</v>
      </c>
      <c r="C23" s="8" t="s">
        <v>6</v>
      </c>
      <c r="D23" s="35" t="s">
        <v>18</v>
      </c>
      <c r="E23" s="35" t="s">
        <v>19</v>
      </c>
      <c r="F23" s="9" t="s">
        <v>7</v>
      </c>
      <c r="G23" s="9" t="s">
        <v>4</v>
      </c>
      <c r="H23" s="10" t="s">
        <v>3</v>
      </c>
      <c r="J23" s="64"/>
      <c r="K23" s="58"/>
    </row>
    <row r="24" spans="2:11" ht="36" x14ac:dyDescent="0.3">
      <c r="B24" s="11" t="s">
        <v>11</v>
      </c>
      <c r="C24" s="12">
        <f>826*(1-$J$4%)</f>
        <v>826</v>
      </c>
      <c r="D24" s="13">
        <v>4</v>
      </c>
      <c r="E24" s="13"/>
      <c r="F24" s="14">
        <f>$C$24*$D$24</f>
        <v>3304</v>
      </c>
      <c r="G24" s="13">
        <v>36</v>
      </c>
      <c r="H24" s="15">
        <f>$C$24*$D$24*$G$24</f>
        <v>118944</v>
      </c>
      <c r="J24" s="64"/>
      <c r="K24" s="58"/>
    </row>
    <row r="25" spans="2:11" ht="36" x14ac:dyDescent="0.3">
      <c r="B25" s="29" t="s">
        <v>12</v>
      </c>
      <c r="C25" s="12">
        <f>826*(1-$J$4%)</f>
        <v>826</v>
      </c>
      <c r="D25" s="36"/>
      <c r="E25" s="17">
        <v>4</v>
      </c>
      <c r="F25" s="14">
        <f>$C$25*$E$25</f>
        <v>3304</v>
      </c>
      <c r="G25" s="17">
        <v>24</v>
      </c>
      <c r="H25" s="18">
        <f>$C$25*$E$25*$G$25</f>
        <v>79296</v>
      </c>
      <c r="J25" s="64"/>
      <c r="K25" s="58"/>
    </row>
    <row r="26" spans="2:11" ht="36" x14ac:dyDescent="0.3">
      <c r="B26" s="29" t="s">
        <v>13</v>
      </c>
      <c r="C26" s="12">
        <f>2643.2*(1-$J$4%)</f>
        <v>2643.2</v>
      </c>
      <c r="D26" s="36"/>
      <c r="E26" s="17">
        <v>2</v>
      </c>
      <c r="F26" s="14">
        <f>$C$26*$E$26</f>
        <v>5286.4</v>
      </c>
      <c r="G26" s="17">
        <v>24</v>
      </c>
      <c r="H26" s="18">
        <f>$C$26*$E$26*$G$26</f>
        <v>126873.59999999999</v>
      </c>
      <c r="J26" s="64"/>
      <c r="K26" s="58"/>
    </row>
    <row r="27" spans="2:11" ht="18" x14ac:dyDescent="0.3">
      <c r="B27" s="16" t="s">
        <v>15</v>
      </c>
      <c r="C27" s="22">
        <f>C7</f>
        <v>5000</v>
      </c>
      <c r="D27" s="36"/>
      <c r="E27" s="17"/>
      <c r="F27" s="17"/>
      <c r="G27" s="17"/>
      <c r="H27" s="23"/>
      <c r="J27" s="64"/>
      <c r="K27" s="58"/>
    </row>
    <row r="28" spans="2:11" ht="18" x14ac:dyDescent="0.3">
      <c r="B28" s="16" t="s">
        <v>16</v>
      </c>
      <c r="C28" s="22">
        <f>C8</f>
        <v>10000</v>
      </c>
      <c r="D28" s="36"/>
      <c r="E28" s="17"/>
      <c r="F28" s="17"/>
      <c r="G28" s="17"/>
      <c r="H28" s="23"/>
      <c r="J28" s="64"/>
      <c r="K28" s="58"/>
    </row>
    <row r="29" spans="2:11" ht="18.600000000000001" thickBot="1" x14ac:dyDescent="0.35">
      <c r="B29" s="30" t="s">
        <v>17</v>
      </c>
      <c r="C29" s="33">
        <f>C9</f>
        <v>15000</v>
      </c>
      <c r="D29" s="41"/>
      <c r="E29" s="32">
        <f>1</f>
        <v>1</v>
      </c>
      <c r="F29" s="32"/>
      <c r="G29" s="32"/>
      <c r="H29" s="19">
        <f>$C$29*$E$29</f>
        <v>15000</v>
      </c>
      <c r="J29" s="65"/>
      <c r="K29" s="59"/>
    </row>
    <row r="30" spans="2:11" ht="18.600000000000001" thickBot="1" x14ac:dyDescent="0.4">
      <c r="B30" s="5"/>
      <c r="C30" s="5"/>
      <c r="D30" s="5"/>
      <c r="E30" s="5"/>
      <c r="F30" s="5"/>
      <c r="G30" s="5"/>
      <c r="H30" s="5"/>
    </row>
    <row r="31" spans="2:11" ht="18.600000000000001" thickBot="1" x14ac:dyDescent="0.4">
      <c r="B31" s="5"/>
      <c r="C31" s="66" t="s">
        <v>10</v>
      </c>
      <c r="D31" s="67"/>
      <c r="E31" s="67"/>
      <c r="F31" s="67"/>
      <c r="G31" s="67"/>
      <c r="H31" s="21">
        <f>SUM($H$24:$H$29)</f>
        <v>340113.6</v>
      </c>
    </row>
    <row r="32" spans="2:11" ht="18" x14ac:dyDescent="0.35">
      <c r="B32" s="5"/>
      <c r="C32" s="5"/>
      <c r="D32" s="5"/>
      <c r="E32" s="5"/>
      <c r="F32" s="5"/>
      <c r="G32" s="5"/>
      <c r="H32" s="5"/>
      <c r="I32" s="24"/>
      <c r="J32" s="25"/>
    </row>
    <row r="33" spans="1:11" ht="21" x14ac:dyDescent="0.4">
      <c r="B33" s="5"/>
      <c r="C33" s="5"/>
      <c r="D33" s="5"/>
      <c r="E33" s="5"/>
      <c r="F33" s="5"/>
      <c r="G33" s="5"/>
      <c r="H33" s="26"/>
      <c r="I33" s="24"/>
      <c r="J33" s="25"/>
    </row>
    <row r="34" spans="1:11" ht="29.4" thickBot="1" x14ac:dyDescent="0.6">
      <c r="B34" s="44"/>
      <c r="C34" s="44"/>
      <c r="D34" s="44"/>
      <c r="E34" s="44"/>
      <c r="F34" s="44"/>
      <c r="G34" s="44"/>
      <c r="H34" s="47"/>
      <c r="I34" s="24"/>
      <c r="J34" s="25"/>
    </row>
    <row r="35" spans="1:11" ht="56.4" customHeight="1" thickBot="1" x14ac:dyDescent="0.35">
      <c r="A35" s="45"/>
      <c r="B35" s="51" t="s">
        <v>24</v>
      </c>
      <c r="C35" s="52"/>
      <c r="D35" s="52"/>
      <c r="E35" s="52"/>
      <c r="F35" s="52"/>
      <c r="G35" s="52"/>
      <c r="H35" s="50">
        <f>$H$11+$H$21+$H$31</f>
        <v>1420785.6</v>
      </c>
      <c r="I35" s="46"/>
      <c r="J35" s="27"/>
    </row>
    <row r="36" spans="1:11" ht="22.8" customHeight="1" thickBot="1" x14ac:dyDescent="0.6">
      <c r="B36" s="44"/>
      <c r="C36" s="44"/>
      <c r="D36" s="44"/>
      <c r="E36" s="44"/>
      <c r="F36" s="44"/>
      <c r="G36" s="44"/>
      <c r="H36" s="48"/>
    </row>
    <row r="37" spans="1:11" ht="39.6" customHeight="1" thickBot="1" x14ac:dyDescent="0.35">
      <c r="B37" s="56" t="s">
        <v>23</v>
      </c>
      <c r="C37" s="54"/>
      <c r="D37" s="54"/>
      <c r="E37" s="54"/>
      <c r="F37" s="54"/>
      <c r="G37" s="55"/>
      <c r="H37" s="49">
        <v>1420785.6</v>
      </c>
      <c r="I37" s="24"/>
      <c r="J37" s="27"/>
      <c r="K37" s="34"/>
    </row>
    <row r="38" spans="1:11" ht="22.8" customHeight="1" thickBot="1" x14ac:dyDescent="0.6">
      <c r="B38" s="44"/>
      <c r="C38" s="44"/>
      <c r="D38" s="44"/>
      <c r="E38" s="44"/>
      <c r="F38" s="44"/>
      <c r="G38" s="44"/>
      <c r="H38" s="48"/>
    </row>
    <row r="39" spans="1:11" ht="56.4" customHeight="1" thickBot="1" x14ac:dyDescent="0.35">
      <c r="B39" s="53" t="s">
        <v>25</v>
      </c>
      <c r="C39" s="54"/>
      <c r="D39" s="54"/>
      <c r="E39" s="54"/>
      <c r="F39" s="54"/>
      <c r="G39" s="55"/>
      <c r="H39" s="49">
        <f>SUM($H$4+$H$14+$H$24)</f>
        <v>677980.8</v>
      </c>
    </row>
    <row r="40" spans="1:11" ht="22.8" customHeight="1" thickBot="1" x14ac:dyDescent="0.6">
      <c r="B40" s="44"/>
      <c r="C40" s="44"/>
      <c r="D40" s="44"/>
      <c r="E40" s="44"/>
      <c r="F40" s="44"/>
      <c r="G40" s="44"/>
      <c r="H40" s="48"/>
    </row>
    <row r="41" spans="1:11" ht="56.4" customHeight="1" thickBot="1" x14ac:dyDescent="0.35">
      <c r="B41" s="56" t="s">
        <v>26</v>
      </c>
      <c r="C41" s="54"/>
      <c r="D41" s="54"/>
      <c r="E41" s="54"/>
      <c r="F41" s="54"/>
      <c r="G41" s="55"/>
      <c r="H41" s="49">
        <f>SUM($H$5:$H$9)+SUM($H$15:$H$19)+SUM($H$25:$H$29)</f>
        <v>742804.79999999993</v>
      </c>
      <c r="J41" s="28"/>
    </row>
  </sheetData>
  <sheetProtection password="C91A" sheet="1" objects="1" scenarios="1"/>
  <mergeCells count="10">
    <mergeCell ref="B1:H1"/>
    <mergeCell ref="J4:J29"/>
    <mergeCell ref="C11:G11"/>
    <mergeCell ref="C21:G21"/>
    <mergeCell ref="C31:G31"/>
    <mergeCell ref="B35:G35"/>
    <mergeCell ref="B39:G39"/>
    <mergeCell ref="B41:G41"/>
    <mergeCell ref="K4:K29"/>
    <mergeCell ref="B37:G37"/>
  </mergeCells>
  <conditionalFormatting sqref="K4:K29">
    <cfRule type="cellIs" dxfId="1" priority="1" operator="lessThan">
      <formula>0</formula>
    </cfRule>
    <cfRule type="cellIs" dxfId="0" priority="2" operator="lessThan">
      <formula>0</formula>
    </cfRule>
  </conditionalFormatting>
  <pageMargins left="7.874015748031496E-2" right="7.874015748031496E-2" top="7.874015748031496E-2" bottom="7.874015748031496E-2" header="0.31496062992125984" footer="0.31496062992125984"/>
  <pageSetup paperSize="8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Ausilio_Offerta_Economica_WDM</vt:lpstr>
      <vt:lpstr>Ausilio_Offerta_Economica_WDM!Area_stampa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2016-07-28T12:03:57Z</dcterms:created>
  <dcterms:modified xsi:type="dcterms:W3CDTF">2016-07-28T12:04:44Z</dcterms:modified>
</cp:coreProperties>
</file>