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75" yWindow="30" windowWidth="10725" windowHeight="12075" tabRatio="0"/>
  </bookViews>
  <sheets>
    <sheet name="Economica" sheetId="1" r:id="rId1"/>
  </sheets>
  <definedNames>
    <definedName name="_xlnm.Print_Area" localSheetId="0">Economica!$A$1:$M$126</definedName>
  </definedNames>
  <calcPr calcId="125725"/>
</workbook>
</file>

<file path=xl/calcChain.xml><?xml version="1.0" encoding="utf-8"?>
<calcChain xmlns="http://schemas.openxmlformats.org/spreadsheetml/2006/main">
  <c r="H43" i="1"/>
  <c r="H112" s="1"/>
  <c r="F42" l="1"/>
  <c r="F40"/>
  <c r="H109" s="1"/>
  <c r="H41"/>
  <c r="H110" s="1"/>
  <c r="H111" l="1"/>
  <c r="L18" l="1"/>
  <c r="L19"/>
  <c r="L20"/>
  <c r="D18" l="1"/>
  <c r="L28"/>
  <c r="L27"/>
  <c r="L24"/>
  <c r="J24" s="1"/>
  <c r="L25"/>
  <c r="L26"/>
  <c r="L22"/>
  <c r="L23"/>
  <c r="L21"/>
  <c r="L15"/>
  <c r="L16"/>
  <c r="L12"/>
  <c r="L13"/>
  <c r="L10"/>
  <c r="L9"/>
  <c r="H90" l="1"/>
  <c r="D21"/>
  <c r="H22"/>
  <c r="J25"/>
  <c r="J27"/>
  <c r="J23"/>
  <c r="J28"/>
  <c r="D27"/>
  <c r="D19"/>
  <c r="D20"/>
  <c r="J20"/>
  <c r="D26"/>
  <c r="H24"/>
  <c r="D24"/>
  <c r="H26"/>
  <c r="J26"/>
  <c r="D28"/>
  <c r="D22"/>
  <c r="H27"/>
  <c r="H20"/>
  <c r="J22"/>
  <c r="H28"/>
  <c r="D25"/>
  <c r="H25"/>
  <c r="D23"/>
  <c r="H23"/>
  <c r="H21"/>
  <c r="J21"/>
  <c r="L8"/>
  <c r="L11"/>
  <c r="L14"/>
  <c r="L17"/>
  <c r="L29"/>
  <c r="H84" l="1"/>
  <c r="H86"/>
  <c r="H88"/>
  <c r="H89"/>
  <c r="H83"/>
  <c r="H85"/>
  <c r="H87"/>
  <c r="H82"/>
  <c r="H29"/>
  <c r="H14"/>
  <c r="H17"/>
  <c r="H11"/>
  <c r="H8"/>
  <c r="D8"/>
  <c r="J29"/>
  <c r="D29"/>
  <c r="H91" s="1"/>
  <c r="J17"/>
  <c r="D17"/>
  <c r="J14"/>
  <c r="D14"/>
  <c r="J11"/>
  <c r="D11"/>
  <c r="H10"/>
  <c r="H9"/>
  <c r="J8"/>
  <c r="H73" l="1"/>
  <c r="H76"/>
  <c r="H79"/>
  <c r="H70"/>
  <c r="D10"/>
  <c r="J10"/>
  <c r="D9"/>
  <c r="J9"/>
  <c r="J15"/>
  <c r="D15"/>
  <c r="H15"/>
  <c r="J16"/>
  <c r="D16"/>
  <c r="H16"/>
  <c r="J19"/>
  <c r="H19"/>
  <c r="D13"/>
  <c r="H13"/>
  <c r="J13"/>
  <c r="J18"/>
  <c r="H18"/>
  <c r="D12"/>
  <c r="H12"/>
  <c r="J12"/>
  <c r="H80" l="1"/>
  <c r="H78"/>
  <c r="H71"/>
  <c r="H72"/>
  <c r="H75"/>
  <c r="H74"/>
  <c r="H81"/>
  <c r="H77"/>
  <c r="H38"/>
  <c r="H39"/>
  <c r="H108" s="1"/>
  <c r="H36"/>
  <c r="H105" s="1"/>
  <c r="L30"/>
  <c r="J54" s="1"/>
  <c r="H107" l="1"/>
  <c r="H92"/>
  <c r="J57" s="1"/>
  <c r="H37"/>
  <c r="J55" s="1"/>
  <c r="H93" l="1"/>
  <c r="J56" s="1"/>
  <c r="H106"/>
  <c r="H113" s="1"/>
  <c r="J58" s="1"/>
  <c r="J115" l="1"/>
  <c r="J121" s="1"/>
  <c r="L115" l="1"/>
</calcChain>
</file>

<file path=xl/sharedStrings.xml><?xml version="1.0" encoding="utf-8"?>
<sst xmlns="http://schemas.openxmlformats.org/spreadsheetml/2006/main" count="204" uniqueCount="100">
  <si>
    <t>Voce di listino</t>
  </si>
  <si>
    <t>I anno</t>
  </si>
  <si>
    <t>II anno</t>
  </si>
  <si>
    <t>III anno</t>
  </si>
  <si>
    <t>9 mesi</t>
  </si>
  <si>
    <t>riduzione del 5%</t>
  </si>
  <si>
    <t>riduzione del 10%</t>
  </si>
  <si>
    <t>Servizio</t>
  </si>
  <si>
    <t xml:space="preserve">Conduzione dell’infrastruttura ICT </t>
  </si>
  <si>
    <t>Tariffa unitaria per gp</t>
  </si>
  <si>
    <t>Sistemista</t>
  </si>
  <si>
    <t>SEZIONE 1: Corrispettivi unitari per servizi remunerati a canone</t>
  </si>
  <si>
    <t>Figura professionale</t>
  </si>
  <si>
    <t xml:space="preserve">Consulente di evoluzione tecnologica </t>
  </si>
  <si>
    <t xml:space="preserve">Consulente di integrazione applicativa </t>
  </si>
  <si>
    <t xml:space="preserve">Consulente specialista di prodotto </t>
  </si>
  <si>
    <t xml:space="preserve">Sistemista senior </t>
  </si>
  <si>
    <t>Attività in orario di servizio standard</t>
  </si>
  <si>
    <t>SEZIONE 2: Corrispettivi unitari per servizi remunerati in gp</t>
  </si>
  <si>
    <t>Note di controllo</t>
  </si>
  <si>
    <t>SEZIONE 3: Note di controllo</t>
  </si>
  <si>
    <t>Unità di misura</t>
  </si>
  <si>
    <t>Singolo apparato</t>
  </si>
  <si>
    <t>Prezzi complessivi offerti</t>
  </si>
  <si>
    <t>Firma:</t>
  </si>
  <si>
    <t>Numero di gp</t>
  </si>
  <si>
    <t xml:space="preserve">Prezzo globale offerto:  </t>
  </si>
  <si>
    <t xml:space="preserve">Base d'asta:  </t>
  </si>
  <si>
    <t xml:space="preserve">Corrispettivo massimo complessivo: </t>
  </si>
  <si>
    <t>I Anno
(9 mesi)</t>
  </si>
  <si>
    <t>I Anno
(Trans.)</t>
  </si>
  <si>
    <t xml:space="preserve">Somma dei prezzi complessivi offerti per i servizi remunerati in giorni persona </t>
  </si>
  <si>
    <t xml:space="preserve">Somma dei prezzi complessivi offerti per i servizi remunerati a canone </t>
  </si>
  <si>
    <t>Pag. 1 di 4</t>
  </si>
  <si>
    <t>Pag. 2 di 4</t>
  </si>
  <si>
    <t>Pag. 3 di 4</t>
  </si>
  <si>
    <t>Pag. 4 di 4</t>
  </si>
  <si>
    <t>SEZIONE 4: Prezzi complessivi offerti per i servizi oggetto della fornitura e prezzo globale offerto - pagina 1/2</t>
  </si>
  <si>
    <t>SEZIONE 4: Prezzi complessivi offerti per i servizi oggetto della fornitura e prezzo globale offerto - pagina 2/2</t>
  </si>
  <si>
    <t xml:space="preserve">Costi relativi alla sicurezza per rischi da interferenze (DUVRI): </t>
  </si>
  <si>
    <t>Verifica del corretto inserimento di tutti i corrispettivi unitari per i servizi remunerati a canone</t>
  </si>
  <si>
    <t>Verifica del corretto inserimento di tutte le tariffe giornaliere per figura professionale per i servizi remunerati in giorni persona</t>
  </si>
  <si>
    <t>Conduzione, gestione e manutenzione impianti</t>
  </si>
  <si>
    <t>Progetti di IT Innovation</t>
  </si>
  <si>
    <t>Web server Unix/Linux - virtuale</t>
  </si>
  <si>
    <t>Server infrastrutturali Unix/Linux- virtuale</t>
  </si>
  <si>
    <t>Server applicativi Unix/Linux - virtuale</t>
  </si>
  <si>
    <t>LPAR (logical partition) Unix/Linux - virtuale</t>
  </si>
  <si>
    <t>Server Database Unix/Linux - virtuale</t>
  </si>
  <si>
    <t>Web server Windows - virtuale</t>
  </si>
  <si>
    <t>Server infrastrutturali Windows - virtuale</t>
  </si>
  <si>
    <t>Server applicativi Windows - virtuale</t>
  </si>
  <si>
    <t>Server Database Windows - virtuale</t>
  </si>
  <si>
    <t>Unix SMALL - fino a 4 CPU - fisico</t>
  </si>
  <si>
    <t>Unix MEDIUM - da 5 fino a 8 CPU - fisico</t>
  </si>
  <si>
    <t>Unix LARGE - da 9 fino a 14 CPU - fisico</t>
  </si>
  <si>
    <t>Unix ENTERPRISE - da 15 CPU - fisico</t>
  </si>
  <si>
    <t>MAINFRAME IBM - fisico</t>
  </si>
  <si>
    <t>MS/Linux SMALL - fino a 4 CPU - fisico</t>
  </si>
  <si>
    <t>Sistemi di storage e backup - Semplici - fisico</t>
  </si>
  <si>
    <t>Sistemi di storage e backup - Complessi - fisico</t>
  </si>
  <si>
    <t>MS/Linux MEDIUM - da 5 fino a 8 CPU - fisico</t>
  </si>
  <si>
    <t>MS/Linux LARGE - da 9 fino a 14 CPU - fisico</t>
  </si>
  <si>
    <t>MS/Linux ENTERPRISE - da 15 CPU - fisico</t>
  </si>
  <si>
    <t>Canone mensile per sistema virtuale</t>
  </si>
  <si>
    <t>Canone mensile per sistema fisico</t>
  </si>
  <si>
    <t>Canone mensile per MIPS</t>
  </si>
  <si>
    <t>3 mesi (Transitorio)</t>
  </si>
  <si>
    <t>Singolo sistema virtuale</t>
  </si>
  <si>
    <t>Singolo sistema Unix SMALL</t>
  </si>
  <si>
    <t>Singolo sistema Unix MEDIUM</t>
  </si>
  <si>
    <t>Singolo sistema Unix LARGE</t>
  </si>
  <si>
    <t>Singolo sistema Unix ENTERPRISE</t>
  </si>
  <si>
    <t>Singolo MIPS</t>
  </si>
  <si>
    <t xml:space="preserve">Singolo sistema MS/Linux SMALL </t>
  </si>
  <si>
    <t>Singolo Sistema di storage e backup - Complesso</t>
  </si>
  <si>
    <t>Singolo Sistema di storage e backup - Semplice</t>
  </si>
  <si>
    <t>Singolo Sistema MS/Linux MEDIUM</t>
  </si>
  <si>
    <t>Singolo Sistema MS/Linux LARGE</t>
  </si>
  <si>
    <t>Singolo Sistema MS/Linux ENTERPRISE</t>
  </si>
  <si>
    <t>Apparato di Rete Complesso</t>
  </si>
  <si>
    <t>Apparato di Rete Semplice</t>
  </si>
  <si>
    <t>Apparato di Rete Semplice - fisico</t>
  </si>
  <si>
    <t>Apparato di Rete Complesso - fisico</t>
  </si>
  <si>
    <t>Canone per singolo mese di servizio</t>
  </si>
  <si>
    <t>Dimensionamento servizi</t>
  </si>
  <si>
    <t>Singolo mese di Conduzione</t>
  </si>
  <si>
    <t>Conduzione Impianti</t>
  </si>
  <si>
    <t>Sistemista senior extra orario</t>
  </si>
  <si>
    <t>Sistemista extra orario</t>
  </si>
  <si>
    <t>Operatore extra orario</t>
  </si>
  <si>
    <t>Attività fuori orario di servizio standard</t>
  </si>
  <si>
    <t>NA</t>
  </si>
  <si>
    <t>Canoni e corrispettivi offerti per i servizi a canone</t>
  </si>
  <si>
    <t>Server infrastrutturali Unix/Linux - virtuale</t>
  </si>
  <si>
    <r>
      <t xml:space="preserve">Verifica che la somma dei prezzi complessivi offerti per i </t>
    </r>
    <r>
      <rPr>
        <sz val="11"/>
        <color rgb="FF002060"/>
        <rFont val="Trebuchet MS"/>
        <family val="2"/>
      </rPr>
      <t>servizi remunerati a canone</t>
    </r>
    <r>
      <rPr>
        <sz val="10"/>
        <color rgb="FF002060"/>
        <rFont val="Trebuchet MS"/>
        <family val="2"/>
      </rPr>
      <t xml:space="preserve"> sia non superiore all'importo IVA esclusa:</t>
    </r>
  </si>
  <si>
    <r>
      <t xml:space="preserve">Verifica che la somma dei prezzi complessivi offerti per i </t>
    </r>
    <r>
      <rPr>
        <sz val="11"/>
        <color rgb="FF002060"/>
        <rFont val="Trebuchet MS"/>
        <family val="2"/>
      </rPr>
      <t>servizi relativi allo sviluppo di progetti di IT Innovation sia non superiore all'importo IVA esclusa:</t>
    </r>
  </si>
  <si>
    <r>
      <t xml:space="preserve">Verifica che il prezzo complessivo offerto per il </t>
    </r>
    <r>
      <rPr>
        <sz val="11"/>
        <color rgb="FF002060"/>
        <rFont val="Trebuchet MS"/>
        <family val="2"/>
      </rPr>
      <t>servizio di Conduzione impianti non</t>
    </r>
    <r>
      <rPr>
        <sz val="10"/>
        <color rgb="FF002060"/>
        <rFont val="Trebuchet MS"/>
        <family val="2"/>
      </rPr>
      <t xml:space="preserve"> sia non superiore al seguente importo Sub massimale IVA esclusa:</t>
    </r>
  </si>
  <si>
    <t>Classificazione: Consip Public</t>
  </si>
  <si>
    <t>Gara a procedura aperta ai sensi del D.Lgs. 163/2006 e s.m.i., per l’affidamento dei servizi di conduzione dell’Infrastruttura ICT lo sviluppo di Progetti di IT innovation in ambito infratrutturale e tecnologico dell’INAIL -  ID 1559 – Lotto 1 Servizi operativi e Progetti di IT innovation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</si>
</sst>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€ &quot;#,##0.00;&quot;-€ &quot;#,##0.00"/>
    <numFmt numFmtId="165" formatCode="&quot;€&quot;\ #,##0.00"/>
    <numFmt numFmtId="166" formatCode="_-* #,##0_-;\-* #,##0_-;_-* \-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sz val="10"/>
      <name val="Trebuchet MS"/>
      <family val="2"/>
    </font>
    <font>
      <b/>
      <sz val="10"/>
      <color indexed="18"/>
      <name val="Trebuchet MS"/>
      <family val="2"/>
    </font>
    <font>
      <b/>
      <sz val="14"/>
      <color indexed="18"/>
      <name val="Trebuchet MS"/>
      <family val="2"/>
    </font>
    <font>
      <b/>
      <sz val="9"/>
      <color indexed="18"/>
      <name val="Trebuchet MS"/>
      <family val="2"/>
    </font>
    <font>
      <sz val="9"/>
      <color indexed="18"/>
      <name val="Trebuchet MS"/>
      <family val="2"/>
    </font>
    <font>
      <sz val="10"/>
      <name val="Book Antiqua"/>
      <family val="1"/>
    </font>
    <font>
      <i/>
      <sz val="9"/>
      <color rgb="FFFF0000"/>
      <name val="Trebuchet MS"/>
      <family val="2"/>
    </font>
    <font>
      <sz val="9"/>
      <name val="Trebuchet MS"/>
      <family val="2"/>
    </font>
    <font>
      <b/>
      <sz val="11"/>
      <color indexed="18"/>
      <name val="Trebuchet MS"/>
      <family val="2"/>
    </font>
    <font>
      <b/>
      <sz val="9"/>
      <color indexed="10"/>
      <name val="Trebuchet MS"/>
      <family val="2"/>
    </font>
    <font>
      <b/>
      <i/>
      <sz val="11"/>
      <color rgb="FFFF0000"/>
      <name val="Trebuchet MS"/>
      <family val="2"/>
    </font>
    <font>
      <i/>
      <sz val="9"/>
      <color rgb="FF000080"/>
      <name val="Trebuchet MS"/>
      <family val="2"/>
    </font>
    <font>
      <sz val="10"/>
      <color rgb="FF002060"/>
      <name val="Trebuchet MS"/>
      <family val="2"/>
    </font>
    <font>
      <b/>
      <sz val="11"/>
      <color rgb="FF002060"/>
      <name val="Trebuchet MS"/>
      <family val="2"/>
    </font>
    <font>
      <sz val="11"/>
      <color rgb="FF002060"/>
      <name val="Trebuchet MS"/>
      <family val="2"/>
    </font>
    <font>
      <b/>
      <i/>
      <sz val="11"/>
      <color indexed="18"/>
      <name val="Trebuchet MS"/>
      <family val="2"/>
    </font>
    <font>
      <b/>
      <sz val="11"/>
      <color rgb="FF000080"/>
      <name val="Trebuchet MS"/>
      <family val="2"/>
    </font>
    <font>
      <b/>
      <sz val="11"/>
      <color rgb="FFFF0000"/>
      <name val="Trebuchet MS"/>
      <family val="2"/>
    </font>
    <font>
      <b/>
      <sz val="10"/>
      <color rgb="FFFF0000"/>
      <name val="Trebuchet MS"/>
      <family val="2"/>
    </font>
    <font>
      <b/>
      <i/>
      <sz val="10"/>
      <color rgb="FFFF0000"/>
      <name val="Trebuchet MS"/>
      <family val="2"/>
    </font>
    <font>
      <sz val="9"/>
      <color rgb="FF40458C"/>
      <name val="Verdana"/>
      <family val="2"/>
    </font>
    <font>
      <b/>
      <sz val="9"/>
      <color rgb="FF000080"/>
      <name val="Trebuchet MS"/>
      <family val="2"/>
    </font>
    <font>
      <sz val="9"/>
      <color rgb="FF000080"/>
      <name val="Trebuchet MS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CCFFFF"/>
        <bgColor rgb="FFCCFFFF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6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1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40458C"/>
      </left>
      <right/>
      <top style="medium">
        <color indexed="64"/>
      </top>
      <bottom style="thin">
        <color rgb="FF40458C"/>
      </bottom>
      <diagonal/>
    </border>
    <border>
      <left/>
      <right style="thin">
        <color indexed="64"/>
      </right>
      <top style="medium">
        <color indexed="64"/>
      </top>
      <bottom style="thin">
        <color rgb="FF40458C"/>
      </bottom>
      <diagonal/>
    </border>
    <border>
      <left style="thin">
        <color rgb="FF40458C"/>
      </left>
      <right/>
      <top style="thin">
        <color rgb="FF40458C"/>
      </top>
      <bottom style="thin">
        <color rgb="FF40458C"/>
      </bottom>
      <diagonal/>
    </border>
    <border>
      <left/>
      <right style="thin">
        <color indexed="64"/>
      </right>
      <top style="thin">
        <color rgb="FF40458C"/>
      </top>
      <bottom style="thin">
        <color rgb="FF40458C"/>
      </bottom>
      <diagonal/>
    </border>
    <border>
      <left style="thin">
        <color rgb="FF40458C"/>
      </left>
      <right/>
      <top style="thin">
        <color rgb="FF40458C"/>
      </top>
      <bottom style="medium">
        <color indexed="64"/>
      </bottom>
      <diagonal/>
    </border>
    <border>
      <left/>
      <right style="thin">
        <color indexed="64"/>
      </right>
      <top style="thin">
        <color rgb="FF40458C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36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43" fontId="3" fillId="0" borderId="0" xfId="1" applyFont="1" applyAlignment="1" applyProtection="1">
      <alignment vertical="center"/>
      <protection hidden="1"/>
    </xf>
    <xf numFmtId="0" fontId="7" fillId="2" borderId="13" xfId="0" applyFont="1" applyFill="1" applyBorder="1" applyAlignment="1" applyProtection="1">
      <alignment vertical="center" wrapText="1"/>
      <protection hidden="1"/>
    </xf>
    <xf numFmtId="3" fontId="6" fillId="2" borderId="10" xfId="0" applyNumberFormat="1" applyFont="1" applyFill="1" applyBorder="1" applyAlignment="1" applyProtection="1">
      <alignment horizontal="right" vertical="center" wrapText="1"/>
      <protection hidden="1"/>
    </xf>
    <xf numFmtId="3" fontId="6" fillId="2" borderId="12" xfId="0" applyNumberFormat="1" applyFont="1" applyFill="1" applyBorder="1" applyAlignment="1" applyProtection="1">
      <alignment horizontal="right" vertical="center" wrapText="1"/>
      <protection hidden="1"/>
    </xf>
    <xf numFmtId="3" fontId="6" fillId="2" borderId="13" xfId="0" applyNumberFormat="1" applyFont="1" applyFill="1" applyBorder="1" applyAlignment="1" applyProtection="1">
      <alignment horizontal="right" vertical="center" wrapText="1"/>
      <protection hidden="1"/>
    </xf>
    <xf numFmtId="3" fontId="6" fillId="2" borderId="24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Protection="1">
      <protection hidden="1"/>
    </xf>
    <xf numFmtId="0" fontId="7" fillId="2" borderId="7" xfId="0" applyFont="1" applyFill="1" applyBorder="1" applyAlignment="1" applyProtection="1">
      <alignment vertical="center" wrapText="1"/>
      <protection hidden="1"/>
    </xf>
    <xf numFmtId="3" fontId="6" fillId="2" borderId="7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10" fillId="0" borderId="0" xfId="0" applyFont="1" applyFill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7" fillId="2" borderId="26" xfId="0" applyFont="1" applyFill="1" applyBorder="1" applyAlignment="1" applyProtection="1">
      <alignment vertical="center" wrapText="1"/>
      <protection hidden="1"/>
    </xf>
    <xf numFmtId="0" fontId="7" fillId="2" borderId="8" xfId="0" applyFont="1" applyFill="1" applyBorder="1" applyAlignment="1" applyProtection="1">
      <alignment vertical="center" wrapText="1"/>
      <protection hidden="1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6" fillId="2" borderId="25" xfId="0" applyFont="1" applyFill="1" applyBorder="1" applyAlignment="1" applyProtection="1">
      <alignment horizontal="center" vertical="center" wrapText="1"/>
      <protection hidden="1"/>
    </xf>
    <xf numFmtId="164" fontId="6" fillId="7" borderId="40" xfId="0" applyNumberFormat="1" applyFont="1" applyFill="1" applyBorder="1" applyAlignment="1" applyProtection="1">
      <alignment vertical="center"/>
      <protection hidden="1"/>
    </xf>
    <xf numFmtId="0" fontId="7" fillId="2" borderId="1" xfId="0" applyFont="1" applyFill="1" applyBorder="1" applyAlignment="1" applyProtection="1">
      <alignment vertical="center" wrapText="1"/>
      <protection hidden="1"/>
    </xf>
    <xf numFmtId="0" fontId="7" fillId="2" borderId="33" xfId="0" applyFont="1" applyFill="1" applyBorder="1" applyAlignment="1" applyProtection="1">
      <alignment vertical="center" wrapText="1"/>
      <protection hidden="1"/>
    </xf>
    <xf numFmtId="164" fontId="6" fillId="7" borderId="41" xfId="0" applyNumberFormat="1" applyFont="1" applyFill="1" applyBorder="1" applyAlignment="1" applyProtection="1">
      <alignment vertical="center"/>
      <protection hidden="1"/>
    </xf>
    <xf numFmtId="164" fontId="11" fillId="7" borderId="39" xfId="0" applyNumberFormat="1" applyFont="1" applyFill="1" applyBorder="1" applyAlignment="1" applyProtection="1">
      <alignment vertical="center"/>
      <protection hidden="1"/>
    </xf>
    <xf numFmtId="0" fontId="7" fillId="8" borderId="14" xfId="0" applyFont="1" applyFill="1" applyBorder="1" applyAlignment="1" applyProtection="1">
      <alignment vertical="center" wrapText="1"/>
      <protection hidden="1"/>
    </xf>
    <xf numFmtId="0" fontId="7" fillId="8" borderId="1" xfId="0" applyFont="1" applyFill="1" applyBorder="1" applyAlignment="1" applyProtection="1">
      <alignment vertical="center" wrapText="1"/>
      <protection hidden="1"/>
    </xf>
    <xf numFmtId="0" fontId="7" fillId="2" borderId="22" xfId="0" applyFont="1" applyFill="1" applyBorder="1" applyAlignment="1" applyProtection="1">
      <alignment vertical="center" wrapText="1"/>
      <protection hidden="1"/>
    </xf>
    <xf numFmtId="0" fontId="7" fillId="2" borderId="11" xfId="0" applyFont="1" applyFill="1" applyBorder="1" applyAlignment="1" applyProtection="1">
      <alignment vertical="center" wrapText="1"/>
      <protection hidden="1"/>
    </xf>
    <xf numFmtId="0" fontId="7" fillId="2" borderId="23" xfId="0" applyFont="1" applyFill="1" applyBorder="1" applyAlignment="1" applyProtection="1">
      <alignment horizontal="center" vertical="center" wrapText="1"/>
      <protection hidden="1"/>
    </xf>
    <xf numFmtId="164" fontId="6" fillId="7" borderId="27" xfId="0" applyNumberFormat="1" applyFont="1" applyFill="1" applyBorder="1" applyAlignment="1" applyProtection="1">
      <alignment vertical="center"/>
      <protection hidden="1"/>
    </xf>
    <xf numFmtId="0" fontId="7" fillId="8" borderId="8" xfId="0" applyFont="1" applyFill="1" applyBorder="1" applyAlignment="1" applyProtection="1">
      <alignment vertical="center" wrapText="1"/>
      <protection hidden="1"/>
    </xf>
    <xf numFmtId="0" fontId="7" fillId="8" borderId="11" xfId="0" applyFont="1" applyFill="1" applyBorder="1" applyAlignment="1" applyProtection="1">
      <alignment vertical="center" wrapText="1"/>
      <protection hidden="1"/>
    </xf>
    <xf numFmtId="0" fontId="7" fillId="2" borderId="1" xfId="0" applyFont="1" applyFill="1" applyBorder="1" applyAlignment="1" applyProtection="1">
      <alignment horizontal="left" vertical="center" wrapText="1"/>
      <protection hidden="1"/>
    </xf>
    <xf numFmtId="0" fontId="7" fillId="2" borderId="50" xfId="0" applyFont="1" applyFill="1" applyBorder="1" applyAlignment="1" applyProtection="1">
      <alignment vertical="center" wrapText="1"/>
      <protection hidden="1"/>
    </xf>
    <xf numFmtId="0" fontId="7" fillId="2" borderId="30" xfId="0" applyFont="1" applyFill="1" applyBorder="1" applyAlignment="1" applyProtection="1">
      <alignment vertical="center" wrapText="1"/>
      <protection hidden="1"/>
    </xf>
    <xf numFmtId="0" fontId="7" fillId="2" borderId="31" xfId="0" applyFont="1" applyFill="1" applyBorder="1" applyAlignment="1" applyProtection="1">
      <alignment vertical="center" wrapText="1"/>
      <protection hidden="1"/>
    </xf>
    <xf numFmtId="164" fontId="6" fillId="7" borderId="38" xfId="0" applyNumberFormat="1" applyFont="1" applyFill="1" applyBorder="1" applyAlignment="1" applyProtection="1">
      <alignment vertical="center"/>
      <protection hidden="1"/>
    </xf>
    <xf numFmtId="0" fontId="0" fillId="9" borderId="1" xfId="0" applyFont="1" applyFill="1" applyBorder="1" applyAlignment="1" applyProtection="1">
      <alignment vertical="center"/>
      <protection hidden="1"/>
    </xf>
    <xf numFmtId="0" fontId="2" fillId="9" borderId="0" xfId="0" applyFont="1" applyFill="1" applyBorder="1" applyAlignment="1" applyProtection="1">
      <alignment vertical="center"/>
      <protection hidden="1"/>
    </xf>
    <xf numFmtId="0" fontId="0" fillId="9" borderId="0" xfId="0" applyFill="1" applyAlignment="1" applyProtection="1">
      <protection hidden="1"/>
    </xf>
    <xf numFmtId="0" fontId="0" fillId="9" borderId="0" xfId="0" applyFill="1" applyProtection="1">
      <protection hidden="1"/>
    </xf>
    <xf numFmtId="0" fontId="10" fillId="9" borderId="0" xfId="0" applyFont="1" applyFill="1" applyAlignment="1" applyProtection="1">
      <alignment vertical="center"/>
      <protection hidden="1"/>
    </xf>
    <xf numFmtId="0" fontId="0" fillId="9" borderId="0" xfId="0" applyFill="1" applyAlignment="1" applyProtection="1">
      <alignment wrapText="1"/>
      <protection hidden="1"/>
    </xf>
    <xf numFmtId="0" fontId="13" fillId="9" borderId="0" xfId="0" applyFont="1" applyFill="1" applyAlignment="1" applyProtection="1">
      <alignment vertical="center"/>
      <protection hidden="1"/>
    </xf>
    <xf numFmtId="0" fontId="4" fillId="9" borderId="0" xfId="0" applyFont="1" applyFill="1" applyAlignment="1" applyProtection="1">
      <alignment horizontal="center" vertical="center" wrapText="1"/>
      <protection hidden="1"/>
    </xf>
    <xf numFmtId="0" fontId="5" fillId="9" borderId="0" xfId="0" applyFont="1" applyFill="1" applyBorder="1" applyAlignment="1" applyProtection="1">
      <alignment horizontal="left" vertical="center"/>
      <protection hidden="1"/>
    </xf>
    <xf numFmtId="0" fontId="14" fillId="9" borderId="0" xfId="0" applyFont="1" applyFill="1" applyAlignment="1" applyProtection="1">
      <alignment vertical="center"/>
      <protection hidden="1"/>
    </xf>
    <xf numFmtId="0" fontId="9" fillId="9" borderId="0" xfId="0" applyFont="1" applyFill="1" applyAlignment="1" applyProtection="1">
      <alignment vertical="center"/>
      <protection hidden="1"/>
    </xf>
    <xf numFmtId="0" fontId="7" fillId="9" borderId="0" xfId="0" applyFont="1" applyFill="1" applyBorder="1" applyAlignment="1" applyProtection="1">
      <alignment vertical="center"/>
      <protection hidden="1"/>
    </xf>
    <xf numFmtId="0" fontId="7" fillId="9" borderId="0" xfId="0" applyFont="1" applyFill="1" applyAlignment="1" applyProtection="1">
      <alignment vertical="center" wrapText="1"/>
      <protection hidden="1"/>
    </xf>
    <xf numFmtId="0" fontId="6" fillId="9" borderId="0" xfId="0" applyFont="1" applyFill="1" applyBorder="1" applyAlignment="1" applyProtection="1">
      <alignment vertical="center" wrapText="1"/>
      <protection hidden="1"/>
    </xf>
    <xf numFmtId="0" fontId="7" fillId="9" borderId="0" xfId="0" applyFont="1" applyFill="1" applyBorder="1" applyAlignment="1" applyProtection="1">
      <alignment vertical="center" wrapText="1"/>
      <protection hidden="1"/>
    </xf>
    <xf numFmtId="0" fontId="7" fillId="9" borderId="0" xfId="0" applyFont="1" applyFill="1" applyBorder="1" applyAlignment="1" applyProtection="1">
      <alignment horizontal="center" vertical="center"/>
      <protection hidden="1"/>
    </xf>
    <xf numFmtId="0" fontId="7" fillId="9" borderId="0" xfId="0" applyFont="1" applyFill="1" applyAlignment="1" applyProtection="1">
      <alignment vertical="center"/>
      <protection hidden="1"/>
    </xf>
    <xf numFmtId="0" fontId="6" fillId="9" borderId="0" xfId="0" applyFont="1" applyFill="1" applyAlignment="1" applyProtection="1">
      <alignment vertical="center"/>
      <protection hidden="1"/>
    </xf>
    <xf numFmtId="164" fontId="0" fillId="9" borderId="0" xfId="0" applyNumberFormat="1" applyFill="1" applyProtection="1">
      <protection hidden="1"/>
    </xf>
    <xf numFmtId="0" fontId="10" fillId="9" borderId="0" xfId="0" applyFont="1" applyFill="1" applyAlignment="1" applyProtection="1">
      <alignment vertical="center" wrapText="1"/>
      <protection hidden="1"/>
    </xf>
    <xf numFmtId="166" fontId="6" fillId="9" borderId="0" xfId="2" applyNumberFormat="1" applyFont="1" applyFill="1" applyBorder="1" applyAlignment="1" applyProtection="1">
      <alignment vertical="center"/>
      <protection hidden="1"/>
    </xf>
    <xf numFmtId="0" fontId="12" fillId="9" borderId="0" xfId="0" applyFont="1" applyFill="1" applyAlignment="1" applyProtection="1">
      <alignment vertical="center"/>
      <protection hidden="1"/>
    </xf>
    <xf numFmtId="0" fontId="6" fillId="9" borderId="0" xfId="0" applyFont="1" applyFill="1" applyBorder="1" applyAlignment="1" applyProtection="1">
      <alignment horizontal="right" vertical="center"/>
      <protection hidden="1"/>
    </xf>
    <xf numFmtId="164" fontId="6" fillId="9" borderId="0" xfId="0" applyNumberFormat="1" applyFont="1" applyFill="1" applyBorder="1" applyAlignment="1" applyProtection="1">
      <alignment vertical="center"/>
      <protection hidden="1"/>
    </xf>
    <xf numFmtId="0" fontId="3" fillId="9" borderId="0" xfId="0" applyFont="1" applyFill="1" applyAlignment="1" applyProtection="1">
      <alignment vertical="center"/>
      <protection hidden="1"/>
    </xf>
    <xf numFmtId="164" fontId="6" fillId="7" borderId="54" xfId="0" applyNumberFormat="1" applyFont="1" applyFill="1" applyBorder="1" applyAlignment="1" applyProtection="1">
      <alignment vertical="center"/>
      <protection hidden="1"/>
    </xf>
    <xf numFmtId="0" fontId="9" fillId="9" borderId="0" xfId="0" applyFont="1" applyFill="1" applyBorder="1" applyAlignment="1" applyProtection="1">
      <alignment vertical="center" wrapText="1"/>
      <protection hidden="1"/>
    </xf>
    <xf numFmtId="0" fontId="7" fillId="2" borderId="10" xfId="0" applyFont="1" applyFill="1" applyBorder="1" applyAlignment="1" applyProtection="1">
      <alignment horizontal="left" vertical="center" wrapText="1"/>
      <protection hidden="1"/>
    </xf>
    <xf numFmtId="0" fontId="9" fillId="9" borderId="20" xfId="0" applyFont="1" applyFill="1" applyBorder="1" applyAlignment="1" applyProtection="1">
      <alignment vertical="center"/>
      <protection hidden="1"/>
    </xf>
    <xf numFmtId="164" fontId="11" fillId="7" borderId="31" xfId="0" applyNumberFormat="1" applyFont="1" applyFill="1" applyBorder="1" applyAlignment="1" applyProtection="1">
      <alignment vertical="center"/>
      <protection hidden="1"/>
    </xf>
    <xf numFmtId="0" fontId="7" fillId="2" borderId="10" xfId="0" applyFont="1" applyFill="1" applyBorder="1" applyAlignment="1" applyProtection="1">
      <alignment vertical="center" wrapText="1"/>
      <protection hidden="1"/>
    </xf>
    <xf numFmtId="0" fontId="6" fillId="2" borderId="37" xfId="0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horizontal="center" vertical="center" wrapText="1"/>
      <protection hidden="1"/>
    </xf>
    <xf numFmtId="0" fontId="6" fillId="2" borderId="20" xfId="0" applyFont="1" applyFill="1" applyBorder="1" applyAlignment="1" applyProtection="1">
      <alignment vertical="center" wrapText="1"/>
      <protection hidden="1"/>
    </xf>
    <xf numFmtId="164" fontId="6" fillId="11" borderId="20" xfId="0" applyNumberFormat="1" applyFont="1" applyFill="1" applyBorder="1" applyAlignment="1" applyProtection="1">
      <alignment vertical="center"/>
      <protection hidden="1"/>
    </xf>
    <xf numFmtId="164" fontId="11" fillId="11" borderId="20" xfId="0" applyNumberFormat="1" applyFont="1" applyFill="1" applyBorder="1" applyAlignment="1" applyProtection="1">
      <alignment vertical="center"/>
      <protection hidden="1"/>
    </xf>
    <xf numFmtId="0" fontId="4" fillId="2" borderId="30" xfId="0" applyFont="1" applyFill="1" applyBorder="1" applyAlignment="1" applyProtection="1">
      <alignment horizontal="center" vertical="center" wrapText="1"/>
      <protection hidden="1"/>
    </xf>
    <xf numFmtId="0" fontId="6" fillId="2" borderId="66" xfId="0" applyFont="1" applyFill="1" applyBorder="1" applyAlignment="1" applyProtection="1">
      <alignment vertical="center" wrapText="1"/>
      <protection hidden="1"/>
    </xf>
    <xf numFmtId="0" fontId="7" fillId="2" borderId="33" xfId="0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164" fontId="6" fillId="7" borderId="48" xfId="0" applyNumberFormat="1" applyFont="1" applyFill="1" applyBorder="1" applyAlignment="1" applyProtection="1">
      <alignment vertical="center"/>
      <protection hidden="1"/>
    </xf>
    <xf numFmtId="164" fontId="6" fillId="7" borderId="2" xfId="0" applyNumberFormat="1" applyFont="1" applyFill="1" applyBorder="1" applyAlignment="1" applyProtection="1">
      <alignment vertical="center"/>
      <protection hidden="1"/>
    </xf>
    <xf numFmtId="164" fontId="6" fillId="7" borderId="58" xfId="0" applyNumberFormat="1" applyFont="1" applyFill="1" applyBorder="1" applyAlignment="1" applyProtection="1">
      <alignment vertical="center"/>
      <protection hidden="1"/>
    </xf>
    <xf numFmtId="164" fontId="6" fillId="9" borderId="0" xfId="2" applyNumberFormat="1" applyFont="1" applyFill="1" applyBorder="1" applyAlignment="1" applyProtection="1">
      <alignment vertical="center"/>
      <protection hidden="1"/>
    </xf>
    <xf numFmtId="0" fontId="6" fillId="2" borderId="30" xfId="0" applyFont="1" applyFill="1" applyBorder="1" applyAlignment="1" applyProtection="1">
      <alignment horizontal="center" vertical="center" wrapText="1"/>
      <protection hidden="1"/>
    </xf>
    <xf numFmtId="3" fontId="6" fillId="2" borderId="46" xfId="0" applyNumberFormat="1" applyFont="1" applyFill="1" applyBorder="1" applyAlignment="1" applyProtection="1">
      <alignment horizontal="right" vertical="center" wrapText="1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0" fontId="23" fillId="9" borderId="64" xfId="0" applyFont="1" applyFill="1" applyBorder="1" applyAlignment="1" applyProtection="1">
      <alignment horizontal="left" vertical="center"/>
      <protection hidden="1"/>
    </xf>
    <xf numFmtId="0" fontId="23" fillId="9" borderId="65" xfId="0" applyFont="1" applyFill="1" applyBorder="1" applyAlignment="1" applyProtection="1">
      <alignment horizontal="left" vertical="center"/>
      <protection hidden="1"/>
    </xf>
    <xf numFmtId="0" fontId="6" fillId="2" borderId="29" xfId="0" applyFont="1" applyFill="1" applyBorder="1" applyAlignment="1" applyProtection="1">
      <alignment vertical="center" wrapText="1"/>
      <protection hidden="1"/>
    </xf>
    <xf numFmtId="0" fontId="6" fillId="2" borderId="30" xfId="0" applyFont="1" applyFill="1" applyBorder="1" applyAlignment="1" applyProtection="1">
      <alignment vertical="center" wrapText="1"/>
      <protection hidden="1"/>
    </xf>
    <xf numFmtId="0" fontId="23" fillId="9" borderId="60" xfId="0" applyFont="1" applyFill="1" applyBorder="1" applyAlignment="1" applyProtection="1">
      <alignment horizontal="left" vertical="center"/>
      <protection hidden="1"/>
    </xf>
    <xf numFmtId="0" fontId="23" fillId="9" borderId="61" xfId="0" applyFont="1" applyFill="1" applyBorder="1" applyAlignment="1" applyProtection="1">
      <alignment horizontal="left" vertical="center"/>
      <protection hidden="1"/>
    </xf>
    <xf numFmtId="0" fontId="23" fillId="9" borderId="62" xfId="0" applyFont="1" applyFill="1" applyBorder="1" applyAlignment="1" applyProtection="1">
      <alignment horizontal="left" vertical="center"/>
      <protection hidden="1"/>
    </xf>
    <xf numFmtId="0" fontId="23" fillId="9" borderId="63" xfId="0" applyFont="1" applyFill="1" applyBorder="1" applyAlignment="1" applyProtection="1">
      <alignment horizontal="left" vertical="center"/>
      <protection hidden="1"/>
    </xf>
    <xf numFmtId="3" fontId="23" fillId="9" borderId="1" xfId="0" applyNumberFormat="1" applyFont="1" applyFill="1" applyBorder="1" applyAlignment="1" applyProtection="1">
      <alignment horizontal="center" vertical="center"/>
      <protection hidden="1"/>
    </xf>
    <xf numFmtId="3" fontId="23" fillId="9" borderId="3" xfId="0" applyNumberFormat="1" applyFont="1" applyFill="1" applyBorder="1" applyAlignment="1" applyProtection="1">
      <alignment horizontal="center" vertical="center"/>
      <protection hidden="1"/>
    </xf>
    <xf numFmtId="166" fontId="11" fillId="2" borderId="4" xfId="2" applyNumberFormat="1" applyFont="1" applyFill="1" applyBorder="1" applyAlignment="1" applyProtection="1">
      <alignment horizontal="right" vertical="center" wrapText="1"/>
      <protection hidden="1"/>
    </xf>
    <xf numFmtId="166" fontId="11" fillId="2" borderId="15" xfId="2" applyNumberFormat="1" applyFont="1" applyFill="1" applyBorder="1" applyAlignment="1" applyProtection="1">
      <alignment horizontal="right" vertical="center" wrapText="1"/>
      <protection hidden="1"/>
    </xf>
    <xf numFmtId="3" fontId="23" fillId="9" borderId="10" xfId="0" applyNumberFormat="1" applyFont="1" applyFill="1" applyBorder="1" applyAlignment="1" applyProtection="1">
      <alignment horizontal="center" vertical="center"/>
      <protection hidden="1"/>
    </xf>
    <xf numFmtId="3" fontId="23" fillId="9" borderId="7" xfId="0" applyNumberFormat="1" applyFont="1" applyFill="1" applyBorder="1" applyAlignment="1" applyProtection="1">
      <alignment horizontal="center" vertical="center"/>
      <protection hidden="1"/>
    </xf>
    <xf numFmtId="0" fontId="19" fillId="9" borderId="1" xfId="0" applyFont="1" applyFill="1" applyBorder="1" applyAlignment="1" applyProtection="1">
      <alignment horizontal="center" vertical="center" wrapText="1"/>
      <protection hidden="1"/>
    </xf>
    <xf numFmtId="0" fontId="19" fillId="9" borderId="2" xfId="0" applyFont="1" applyFill="1" applyBorder="1" applyAlignment="1" applyProtection="1">
      <alignment horizontal="center" vertical="center" wrapText="1"/>
      <protection hidden="1"/>
    </xf>
    <xf numFmtId="0" fontId="19" fillId="9" borderId="3" xfId="0" applyFont="1" applyFill="1" applyBorder="1" applyAlignment="1" applyProtection="1">
      <alignment horizontal="center" vertical="center" wrapText="1"/>
      <protection hidden="1"/>
    </xf>
    <xf numFmtId="0" fontId="6" fillId="2" borderId="18" xfId="0" applyFont="1" applyFill="1" applyBorder="1" applyAlignment="1" applyProtection="1">
      <alignment horizontal="center" vertical="center" wrapText="1"/>
      <protection hidden="1"/>
    </xf>
    <xf numFmtId="0" fontId="6" fillId="2" borderId="19" xfId="0" applyFont="1" applyFill="1" applyBorder="1" applyAlignment="1" applyProtection="1">
      <alignment horizontal="center" vertical="center" wrapText="1"/>
      <protection hidden="1"/>
    </xf>
    <xf numFmtId="0" fontId="6" fillId="2" borderId="43" xfId="0" applyFont="1" applyFill="1" applyBorder="1" applyAlignment="1" applyProtection="1">
      <alignment horizontal="center" vertical="center" wrapText="1"/>
      <protection hidden="1"/>
    </xf>
    <xf numFmtId="0" fontId="6" fillId="2" borderId="44" xfId="0" applyFont="1" applyFill="1" applyBorder="1" applyAlignment="1" applyProtection="1">
      <alignment horizontal="center" vertical="center" wrapText="1"/>
      <protection hidden="1"/>
    </xf>
    <xf numFmtId="0" fontId="6" fillId="2" borderId="28" xfId="0" applyFont="1" applyFill="1" applyBorder="1" applyAlignment="1" applyProtection="1">
      <alignment horizontal="center" vertical="center" wrapText="1"/>
      <protection hidden="1"/>
    </xf>
    <xf numFmtId="0" fontId="6" fillId="2" borderId="37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164" fontId="11" fillId="7" borderId="4" xfId="0" applyNumberFormat="1" applyFont="1" applyFill="1" applyBorder="1" applyAlignment="1" applyProtection="1">
      <alignment vertical="center"/>
      <protection hidden="1"/>
    </xf>
    <xf numFmtId="164" fontId="11" fillId="7" borderId="5" xfId="0" applyNumberFormat="1" applyFont="1" applyFill="1" applyBorder="1" applyAlignment="1" applyProtection="1">
      <alignment vertical="center"/>
      <protection hidden="1"/>
    </xf>
    <xf numFmtId="0" fontId="11" fillId="2" borderId="4" xfId="0" applyFont="1" applyFill="1" applyBorder="1" applyAlignment="1" applyProtection="1">
      <alignment horizontal="right" vertical="center"/>
      <protection hidden="1"/>
    </xf>
    <xf numFmtId="0" fontId="0" fillId="0" borderId="15" xfId="0" applyBorder="1" applyProtection="1">
      <protection hidden="1"/>
    </xf>
    <xf numFmtId="0" fontId="0" fillId="0" borderId="5" xfId="0" applyBorder="1" applyProtection="1">
      <protection hidden="1"/>
    </xf>
    <xf numFmtId="0" fontId="4" fillId="2" borderId="4" xfId="0" applyFont="1" applyFill="1" applyBorder="1" applyAlignment="1" applyProtection="1">
      <alignment horizontal="right" vertical="center"/>
      <protection hidden="1"/>
    </xf>
    <xf numFmtId="0" fontId="4" fillId="2" borderId="15" xfId="0" applyFont="1" applyFill="1" applyBorder="1" applyAlignment="1" applyProtection="1">
      <alignment horizontal="right" vertical="center"/>
      <protection hidden="1"/>
    </xf>
    <xf numFmtId="0" fontId="11" fillId="2" borderId="15" xfId="0" applyFont="1" applyFill="1" applyBorder="1" applyAlignment="1" applyProtection="1">
      <alignment horizontal="right" vertical="center"/>
      <protection hidden="1"/>
    </xf>
    <xf numFmtId="0" fontId="6" fillId="2" borderId="16" xfId="0" applyFont="1" applyFill="1" applyBorder="1" applyAlignment="1" applyProtection="1">
      <alignment horizontal="center" vertical="center" wrapText="1"/>
      <protection hidden="1"/>
    </xf>
    <xf numFmtId="0" fontId="6" fillId="2" borderId="13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left" vertical="center" wrapText="1"/>
      <protection hidden="1"/>
    </xf>
    <xf numFmtId="0" fontId="4" fillId="2" borderId="19" xfId="0" applyFont="1" applyFill="1" applyBorder="1" applyAlignment="1" applyProtection="1">
      <alignment horizontal="left" vertical="center" wrapText="1"/>
      <protection hidden="1"/>
    </xf>
    <xf numFmtId="0" fontId="4" fillId="2" borderId="20" xfId="0" applyFont="1" applyFill="1" applyBorder="1" applyAlignment="1" applyProtection="1">
      <alignment horizontal="left" vertical="center" wrapText="1"/>
      <protection hidden="1"/>
    </xf>
    <xf numFmtId="0" fontId="4" fillId="2" borderId="21" xfId="0" applyFont="1" applyFill="1" applyBorder="1" applyAlignment="1" applyProtection="1">
      <alignment horizontal="left" vertical="center" wrapText="1"/>
      <protection hidden="1"/>
    </xf>
    <xf numFmtId="0" fontId="4" fillId="2" borderId="43" xfId="0" applyFont="1" applyFill="1" applyBorder="1" applyAlignment="1" applyProtection="1">
      <alignment horizontal="left" vertical="center" wrapText="1"/>
      <protection hidden="1"/>
    </xf>
    <xf numFmtId="0" fontId="4" fillId="2" borderId="44" xfId="0" applyFont="1" applyFill="1" applyBorder="1" applyAlignment="1" applyProtection="1">
      <alignment horizontal="left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0" fontId="4" fillId="2" borderId="24" xfId="0" applyFont="1" applyFill="1" applyBorder="1" applyAlignment="1" applyProtection="1">
      <alignment horizontal="center" vertical="center" wrapText="1"/>
      <protection hidden="1"/>
    </xf>
    <xf numFmtId="0" fontId="6" fillId="2" borderId="30" xfId="0" applyFont="1" applyFill="1" applyBorder="1" applyAlignment="1" applyProtection="1">
      <alignment horizontal="center" vertical="center" wrapText="1"/>
      <protection hidden="1"/>
    </xf>
    <xf numFmtId="0" fontId="6" fillId="2" borderId="66" xfId="0" applyFont="1" applyFill="1" applyBorder="1" applyAlignment="1" applyProtection="1">
      <alignment horizontal="center" vertical="center" wrapText="1"/>
      <protection hidden="1"/>
    </xf>
    <xf numFmtId="164" fontId="6" fillId="0" borderId="26" xfId="2" applyNumberFormat="1" applyFont="1" applyFill="1" applyBorder="1" applyAlignment="1" applyProtection="1">
      <alignment vertical="center"/>
      <protection locked="0"/>
    </xf>
    <xf numFmtId="164" fontId="6" fillId="0" borderId="36" xfId="2" applyNumberFormat="1" applyFont="1" applyFill="1" applyBorder="1" applyAlignment="1" applyProtection="1">
      <alignment vertical="center"/>
      <protection locked="0"/>
    </xf>
    <xf numFmtId="164" fontId="6" fillId="0" borderId="10" xfId="2" applyNumberFormat="1" applyFont="1" applyFill="1" applyBorder="1" applyAlignment="1" applyProtection="1">
      <alignment vertical="center"/>
      <protection locked="0"/>
    </xf>
    <xf numFmtId="164" fontId="6" fillId="0" borderId="1" xfId="2" applyNumberFormat="1" applyFont="1" applyFill="1" applyBorder="1" applyAlignment="1" applyProtection="1">
      <alignment vertical="center"/>
      <protection locked="0"/>
    </xf>
    <xf numFmtId="164" fontId="6" fillId="3" borderId="46" xfId="2" applyNumberFormat="1" applyFont="1" applyFill="1" applyBorder="1" applyAlignment="1" applyProtection="1">
      <alignment vertical="center"/>
      <protection hidden="1"/>
    </xf>
    <xf numFmtId="164" fontId="6" fillId="3" borderId="3" xfId="2" applyNumberFormat="1" applyFont="1" applyFill="1" applyBorder="1" applyAlignment="1" applyProtection="1">
      <alignment vertical="center"/>
      <protection hidden="1"/>
    </xf>
    <xf numFmtId="0" fontId="7" fillId="2" borderId="19" xfId="0" applyFont="1" applyFill="1" applyBorder="1" applyAlignment="1" applyProtection="1">
      <alignment horizontal="center" vertical="center" wrapText="1"/>
      <protection hidden="1"/>
    </xf>
    <xf numFmtId="0" fontId="7" fillId="2" borderId="21" xfId="0" applyFont="1" applyFill="1" applyBorder="1" applyAlignment="1" applyProtection="1">
      <alignment horizontal="center" vertical="center" wrapText="1"/>
      <protection hidden="1"/>
    </xf>
    <xf numFmtId="0" fontId="7" fillId="2" borderId="56" xfId="0" applyFont="1" applyFill="1" applyBorder="1" applyAlignment="1" applyProtection="1">
      <alignment horizontal="center" vertical="center" wrapText="1"/>
      <protection hidden="1"/>
    </xf>
    <xf numFmtId="0" fontId="4" fillId="2" borderId="45" xfId="0" applyFont="1" applyFill="1" applyBorder="1" applyAlignment="1" applyProtection="1">
      <alignment horizontal="left" vertical="center" wrapText="1"/>
      <protection hidden="1"/>
    </xf>
    <xf numFmtId="0" fontId="4" fillId="2" borderId="34" xfId="0" applyFont="1" applyFill="1" applyBorder="1" applyAlignment="1" applyProtection="1">
      <alignment horizontal="left" vertical="center" wrapText="1"/>
      <protection hidden="1"/>
    </xf>
    <xf numFmtId="164" fontId="6" fillId="3" borderId="2" xfId="2" applyNumberFormat="1" applyFont="1" applyFill="1" applyBorder="1" applyAlignment="1" applyProtection="1">
      <alignment vertical="center"/>
      <protection hidden="1"/>
    </xf>
    <xf numFmtId="164" fontId="6" fillId="3" borderId="51" xfId="2" applyNumberFormat="1" applyFont="1" applyFill="1" applyBorder="1" applyAlignment="1" applyProtection="1">
      <alignment vertical="center"/>
      <protection hidden="1"/>
    </xf>
    <xf numFmtId="164" fontId="6" fillId="3" borderId="52" xfId="2" applyNumberFormat="1" applyFont="1" applyFill="1" applyBorder="1" applyAlignment="1" applyProtection="1">
      <alignment vertical="center"/>
      <protection hidden="1"/>
    </xf>
    <xf numFmtId="164" fontId="6" fillId="3" borderId="45" xfId="2" applyNumberFormat="1" applyFont="1" applyFill="1" applyBorder="1" applyAlignment="1" applyProtection="1">
      <alignment vertical="center"/>
      <protection hidden="1"/>
    </xf>
    <xf numFmtId="164" fontId="6" fillId="3" borderId="34" xfId="2" applyNumberFormat="1" applyFont="1" applyFill="1" applyBorder="1" applyAlignment="1" applyProtection="1">
      <alignment vertical="center"/>
      <protection hidden="1"/>
    </xf>
    <xf numFmtId="0" fontId="9" fillId="9" borderId="20" xfId="0" applyFont="1" applyFill="1" applyBorder="1" applyAlignment="1" applyProtection="1">
      <alignment vertical="center"/>
      <protection hidden="1"/>
    </xf>
    <xf numFmtId="0" fontId="9" fillId="9" borderId="0" xfId="0" applyFont="1" applyFill="1" applyBorder="1" applyAlignment="1" applyProtection="1">
      <alignment vertical="center"/>
      <protection hidden="1"/>
    </xf>
    <xf numFmtId="164" fontId="7" fillId="9" borderId="1" xfId="2" applyNumberFormat="1" applyFont="1" applyFill="1" applyBorder="1" applyAlignment="1" applyProtection="1">
      <alignment horizontal="right" vertical="center"/>
      <protection hidden="1"/>
    </xf>
    <xf numFmtId="164" fontId="7" fillId="9" borderId="3" xfId="2" applyNumberFormat="1" applyFont="1" applyFill="1" applyBorder="1" applyAlignment="1" applyProtection="1">
      <alignment horizontal="right" vertical="center"/>
      <protection hidden="1"/>
    </xf>
    <xf numFmtId="0" fontId="6" fillId="2" borderId="34" xfId="0" applyFont="1" applyFill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horizontal="center" vertical="center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0" fontId="6" fillId="2" borderId="11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center" wrapText="1"/>
      <protection hidden="1"/>
    </xf>
    <xf numFmtId="165" fontId="6" fillId="4" borderId="33" xfId="2" applyNumberFormat="1" applyFont="1" applyFill="1" applyBorder="1" applyAlignment="1" applyProtection="1">
      <alignment vertical="center"/>
      <protection hidden="1"/>
    </xf>
    <xf numFmtId="165" fontId="6" fillId="4" borderId="47" xfId="2" applyNumberFormat="1" applyFont="1" applyFill="1" applyBorder="1" applyAlignment="1" applyProtection="1">
      <alignment vertical="center"/>
      <protection hidden="1"/>
    </xf>
    <xf numFmtId="165" fontId="6" fillId="4" borderId="1" xfId="2" applyNumberFormat="1" applyFont="1" applyFill="1" applyBorder="1" applyAlignment="1" applyProtection="1">
      <alignment vertical="center"/>
      <protection hidden="1"/>
    </xf>
    <xf numFmtId="165" fontId="6" fillId="4" borderId="42" xfId="2" applyNumberFormat="1" applyFont="1" applyFill="1" applyBorder="1" applyAlignment="1" applyProtection="1">
      <alignment vertical="center"/>
      <protection hidden="1"/>
    </xf>
    <xf numFmtId="165" fontId="6" fillId="4" borderId="34" xfId="2" applyNumberFormat="1" applyFont="1" applyFill="1" applyBorder="1" applyAlignment="1" applyProtection="1">
      <alignment vertical="center"/>
      <protection hidden="1"/>
    </xf>
    <xf numFmtId="165" fontId="6" fillId="4" borderId="3" xfId="2" applyNumberFormat="1" applyFont="1" applyFill="1" applyBorder="1" applyAlignment="1" applyProtection="1">
      <alignment vertical="center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6" fillId="2" borderId="13" xfId="0" applyFont="1" applyFill="1" applyBorder="1" applyAlignment="1" applyProtection="1">
      <alignment horizontal="center" vertical="center"/>
      <protection hidden="1"/>
    </xf>
    <xf numFmtId="165" fontId="6" fillId="0" borderId="33" xfId="2" applyNumberFormat="1" applyFont="1" applyFill="1" applyBorder="1" applyAlignment="1" applyProtection="1">
      <alignment vertical="center"/>
      <protection locked="0"/>
    </xf>
    <xf numFmtId="165" fontId="6" fillId="0" borderId="34" xfId="2" applyNumberFormat="1" applyFont="1" applyFill="1" applyBorder="1" applyAlignment="1" applyProtection="1">
      <alignment vertical="center"/>
      <protection locked="0"/>
    </xf>
    <xf numFmtId="165" fontId="6" fillId="0" borderId="1" xfId="2" applyNumberFormat="1" applyFont="1" applyFill="1" applyBorder="1" applyAlignment="1" applyProtection="1">
      <alignment vertical="center"/>
      <protection locked="0"/>
    </xf>
    <xf numFmtId="165" fontId="6" fillId="0" borderId="3" xfId="2" applyNumberFormat="1" applyFont="1" applyFill="1" applyBorder="1" applyAlignment="1" applyProtection="1">
      <alignment vertical="center"/>
      <protection locked="0"/>
    </xf>
    <xf numFmtId="164" fontId="6" fillId="9" borderId="1" xfId="2" applyNumberFormat="1" applyFont="1" applyFill="1" applyBorder="1" applyAlignment="1" applyProtection="1">
      <alignment vertical="center"/>
      <protection hidden="1"/>
    </xf>
    <xf numFmtId="164" fontId="6" fillId="9" borderId="3" xfId="2" applyNumberFormat="1" applyFont="1" applyFill="1" applyBorder="1" applyAlignment="1" applyProtection="1">
      <alignment vertical="center"/>
      <protection hidden="1"/>
    </xf>
    <xf numFmtId="165" fontId="21" fillId="6" borderId="13" xfId="0" applyNumberFormat="1" applyFont="1" applyFill="1" applyBorder="1" applyAlignment="1" applyProtection="1">
      <alignment horizontal="center" vertical="center" wrapText="1"/>
      <protection hidden="1"/>
    </xf>
    <xf numFmtId="165" fontId="21" fillId="6" borderId="14" xfId="0" applyNumberFormat="1" applyFont="1" applyFill="1" applyBorder="1" applyAlignment="1" applyProtection="1">
      <alignment horizontal="center" vertical="center" wrapText="1"/>
      <protection hidden="1"/>
    </xf>
    <xf numFmtId="164" fontId="20" fillId="13" borderId="4" xfId="0" applyNumberFormat="1" applyFont="1" applyFill="1" applyBorder="1" applyAlignment="1" applyProtection="1">
      <alignment vertical="center"/>
      <protection hidden="1"/>
    </xf>
    <xf numFmtId="164" fontId="20" fillId="13" borderId="5" xfId="0" applyNumberFormat="1" applyFont="1" applyFill="1" applyBorder="1" applyAlignment="1" applyProtection="1">
      <alignment vertical="center"/>
      <protection hidden="1"/>
    </xf>
    <xf numFmtId="164" fontId="11" fillId="13" borderId="4" xfId="0" applyNumberFormat="1" applyFont="1" applyFill="1" applyBorder="1" applyAlignment="1" applyProtection="1">
      <alignment vertical="center"/>
      <protection hidden="1"/>
    </xf>
    <xf numFmtId="164" fontId="11" fillId="13" borderId="5" xfId="0" applyNumberFormat="1" applyFont="1" applyFill="1" applyBorder="1" applyAlignment="1" applyProtection="1">
      <alignment vertical="center"/>
      <protection hidden="1"/>
    </xf>
    <xf numFmtId="165" fontId="6" fillId="0" borderId="1" xfId="2" applyNumberFormat="1" applyFont="1" applyFill="1" applyBorder="1" applyAlignment="1" applyProtection="1">
      <alignment horizontal="right" vertical="center"/>
      <protection locked="0"/>
    </xf>
    <xf numFmtId="165" fontId="6" fillId="0" borderId="3" xfId="2" applyNumberFormat="1" applyFont="1" applyFill="1" applyBorder="1" applyAlignment="1" applyProtection="1">
      <alignment horizontal="right" vertical="center"/>
      <protection locked="0"/>
    </xf>
    <xf numFmtId="164" fontId="6" fillId="5" borderId="4" xfId="2" applyNumberFormat="1" applyFont="1" applyFill="1" applyBorder="1" applyAlignment="1" applyProtection="1">
      <alignment horizontal="right" vertical="center"/>
      <protection locked="0"/>
    </xf>
    <xf numFmtId="164" fontId="6" fillId="5" borderId="15" xfId="2" applyNumberFormat="1" applyFont="1" applyFill="1" applyBorder="1" applyAlignment="1" applyProtection="1">
      <alignment horizontal="right" vertical="center"/>
      <protection locked="0"/>
    </xf>
    <xf numFmtId="164" fontId="6" fillId="5" borderId="5" xfId="2" applyNumberFormat="1" applyFont="1" applyFill="1" applyBorder="1" applyAlignment="1" applyProtection="1">
      <alignment horizontal="right" vertical="center"/>
      <protection locked="0"/>
    </xf>
    <xf numFmtId="0" fontId="15" fillId="6" borderId="9" xfId="0" applyFont="1" applyFill="1" applyBorder="1" applyAlignment="1" applyProtection="1">
      <alignment horizontal="left" vertical="center" wrapText="1"/>
      <protection hidden="1"/>
    </xf>
    <xf numFmtId="0" fontId="15" fillId="6" borderId="10" xfId="0" applyFont="1" applyFill="1" applyBorder="1" applyAlignment="1" applyProtection="1">
      <alignment horizontal="left" vertical="center" wrapText="1"/>
      <protection hidden="1"/>
    </xf>
    <xf numFmtId="0" fontId="18" fillId="2" borderId="4" xfId="0" applyFont="1" applyFill="1" applyBorder="1" applyAlignment="1" applyProtection="1">
      <alignment horizontal="center" vertical="center" wrapText="1"/>
      <protection hidden="1"/>
    </xf>
    <xf numFmtId="0" fontId="18" fillId="2" borderId="15" xfId="0" applyFont="1" applyFill="1" applyBorder="1" applyAlignment="1" applyProtection="1">
      <alignment horizontal="center" vertical="center" wrapText="1"/>
      <protection hidden="1"/>
    </xf>
    <xf numFmtId="0" fontId="18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35" xfId="0" applyFont="1" applyFill="1" applyBorder="1" applyAlignment="1" applyProtection="1">
      <alignment horizontal="center" vertical="center" wrapText="1"/>
      <protection hidden="1"/>
    </xf>
    <xf numFmtId="3" fontId="23" fillId="9" borderId="33" xfId="0" applyNumberFormat="1" applyFont="1" applyFill="1" applyBorder="1" applyAlignment="1" applyProtection="1">
      <alignment horizontal="center" vertical="center"/>
      <protection hidden="1"/>
    </xf>
    <xf numFmtId="3" fontId="23" fillId="9" borderId="34" xfId="0" applyNumberFormat="1" applyFont="1" applyFill="1" applyBorder="1" applyAlignment="1" applyProtection="1">
      <alignment horizontal="center" vertical="center"/>
      <protection hidden="1"/>
    </xf>
    <xf numFmtId="165" fontId="6" fillId="0" borderId="33" xfId="2" applyNumberFormat="1" applyFont="1" applyFill="1" applyBorder="1" applyAlignment="1" applyProtection="1">
      <alignment horizontal="right" vertical="center"/>
      <protection locked="0"/>
    </xf>
    <xf numFmtId="165" fontId="6" fillId="0" borderId="34" xfId="2" applyNumberFormat="1" applyFont="1" applyFill="1" applyBorder="1" applyAlignment="1" applyProtection="1">
      <alignment horizontal="right" vertical="center"/>
      <protection locked="0"/>
    </xf>
    <xf numFmtId="165" fontId="6" fillId="4" borderId="49" xfId="2" applyNumberFormat="1" applyFont="1" applyFill="1" applyBorder="1" applyAlignment="1" applyProtection="1">
      <alignment vertical="center"/>
      <protection hidden="1"/>
    </xf>
    <xf numFmtId="165" fontId="6" fillId="4" borderId="53" xfId="2" applyNumberFormat="1" applyFont="1" applyFill="1" applyBorder="1" applyAlignment="1" applyProtection="1">
      <alignment vertical="center"/>
      <protection hidden="1"/>
    </xf>
    <xf numFmtId="165" fontId="6" fillId="4" borderId="52" xfId="2" applyNumberFormat="1" applyFont="1" applyFill="1" applyBorder="1" applyAlignment="1" applyProtection="1">
      <alignment vertical="center"/>
      <protection hidden="1"/>
    </xf>
    <xf numFmtId="164" fontId="6" fillId="3" borderId="48" xfId="2" applyNumberFormat="1" applyFont="1" applyFill="1" applyBorder="1" applyAlignment="1" applyProtection="1">
      <alignment vertical="center"/>
      <protection hidden="1"/>
    </xf>
    <xf numFmtId="0" fontId="18" fillId="10" borderId="4" xfId="0" applyFont="1" applyFill="1" applyBorder="1" applyAlignment="1" applyProtection="1">
      <alignment horizontal="center" vertical="center" wrapText="1"/>
      <protection hidden="1"/>
    </xf>
    <xf numFmtId="0" fontId="18" fillId="10" borderId="15" xfId="0" applyFont="1" applyFill="1" applyBorder="1" applyAlignment="1" applyProtection="1">
      <alignment horizontal="center" vertical="center" wrapText="1"/>
      <protection hidden="1"/>
    </xf>
    <xf numFmtId="0" fontId="18" fillId="10" borderId="5" xfId="0" applyFont="1" applyFill="1" applyBorder="1" applyAlignment="1" applyProtection="1">
      <alignment horizontal="center" vertical="center" wrapText="1"/>
      <protection hidden="1"/>
    </xf>
    <xf numFmtId="166" fontId="11" fillId="2" borderId="5" xfId="2" applyNumberFormat="1" applyFont="1" applyFill="1" applyBorder="1" applyAlignment="1" applyProtection="1">
      <alignment horizontal="right" vertical="center" wrapText="1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4" fillId="2" borderId="38" xfId="0" applyFont="1" applyFill="1" applyBorder="1" applyAlignment="1" applyProtection="1">
      <alignment horizontal="center" vertical="center" wrapText="1"/>
      <protection hidden="1"/>
    </xf>
    <xf numFmtId="0" fontId="22" fillId="6" borderId="1" xfId="0" applyFont="1" applyFill="1" applyBorder="1" applyAlignment="1" applyProtection="1">
      <alignment horizontal="center" vertical="center" wrapText="1"/>
      <protection hidden="1"/>
    </xf>
    <xf numFmtId="0" fontId="22" fillId="6" borderId="42" xfId="0" applyFont="1" applyFill="1" applyBorder="1" applyAlignment="1" applyProtection="1">
      <alignment horizontal="center" vertical="center" wrapText="1"/>
      <protection hidden="1"/>
    </xf>
    <xf numFmtId="0" fontId="22" fillId="12" borderId="1" xfId="0" applyFont="1" applyFill="1" applyBorder="1" applyAlignment="1" applyProtection="1">
      <alignment horizontal="center" vertical="center" wrapText="1"/>
      <protection hidden="1"/>
    </xf>
    <xf numFmtId="0" fontId="22" fillId="12" borderId="42" xfId="0" applyFont="1" applyFill="1" applyBorder="1" applyAlignment="1" applyProtection="1">
      <alignment horizontal="center" vertical="center" wrapText="1"/>
      <protection hidden="1"/>
    </xf>
    <xf numFmtId="0" fontId="7" fillId="2" borderId="32" xfId="0" applyFont="1" applyFill="1" applyBorder="1" applyAlignment="1" applyProtection="1">
      <alignment horizontal="center" vertical="center" wrapText="1"/>
      <protection hidden="1"/>
    </xf>
    <xf numFmtId="0" fontId="7" fillId="2" borderId="17" xfId="0" applyFont="1" applyFill="1" applyBorder="1" applyAlignment="1" applyProtection="1">
      <alignment horizontal="center" vertical="center" wrapText="1"/>
      <protection hidden="1"/>
    </xf>
    <xf numFmtId="0" fontId="7" fillId="2" borderId="55" xfId="0" applyFont="1" applyFill="1" applyBorder="1" applyAlignment="1" applyProtection="1">
      <alignment horizontal="center" vertical="center" wrapText="1"/>
      <protection hidden="1"/>
    </xf>
    <xf numFmtId="165" fontId="21" fillId="6" borderId="10" xfId="0" applyNumberFormat="1" applyFont="1" applyFill="1" applyBorder="1" applyAlignment="1" applyProtection="1">
      <alignment horizontal="center" vertical="center" wrapText="1"/>
      <protection hidden="1"/>
    </xf>
    <xf numFmtId="165" fontId="21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31" xfId="0" applyFont="1" applyFill="1" applyBorder="1" applyAlignment="1" applyProtection="1">
      <alignment horizontal="center" vertical="center" wrapText="1"/>
      <protection hidden="1"/>
    </xf>
    <xf numFmtId="0" fontId="15" fillId="6" borderId="57" xfId="0" applyFont="1" applyFill="1" applyBorder="1" applyAlignment="1" applyProtection="1">
      <alignment horizontal="left" vertical="center" wrapText="1"/>
      <protection hidden="1"/>
    </xf>
    <xf numFmtId="0" fontId="15" fillId="6" borderId="58" xfId="0" applyFont="1" applyFill="1" applyBorder="1" applyAlignment="1" applyProtection="1">
      <alignment horizontal="left" vertical="center" wrapText="1"/>
      <protection hidden="1"/>
    </xf>
    <xf numFmtId="0" fontId="15" fillId="6" borderId="16" xfId="0" applyFont="1" applyFill="1" applyBorder="1" applyAlignment="1" applyProtection="1">
      <alignment horizontal="left" vertical="center" wrapText="1"/>
      <protection hidden="1"/>
    </xf>
    <xf numFmtId="3" fontId="23" fillId="9" borderId="13" xfId="0" applyNumberFormat="1" applyFont="1" applyFill="1" applyBorder="1" applyAlignment="1" applyProtection="1">
      <alignment horizontal="center" vertical="center"/>
      <protection hidden="1"/>
    </xf>
    <xf numFmtId="0" fontId="0" fillId="9" borderId="15" xfId="0" applyFill="1" applyBorder="1" applyAlignment="1" applyProtection="1">
      <alignment horizontal="center"/>
      <protection hidden="1"/>
    </xf>
    <xf numFmtId="164" fontId="25" fillId="9" borderId="33" xfId="2" quotePrefix="1" applyNumberFormat="1" applyFont="1" applyFill="1" applyBorder="1" applyAlignment="1" applyProtection="1">
      <alignment horizontal="right" vertical="center"/>
      <protection hidden="1"/>
    </xf>
    <xf numFmtId="164" fontId="25" fillId="9" borderId="47" xfId="2" applyNumberFormat="1" applyFont="1" applyFill="1" applyBorder="1" applyAlignment="1" applyProtection="1">
      <alignment horizontal="right" vertical="center"/>
      <protection hidden="1"/>
    </xf>
    <xf numFmtId="164" fontId="25" fillId="9" borderId="1" xfId="2" quotePrefix="1" applyNumberFormat="1" applyFont="1" applyFill="1" applyBorder="1" applyAlignment="1" applyProtection="1">
      <alignment horizontal="right" vertical="center"/>
      <protection hidden="1"/>
    </xf>
    <xf numFmtId="164" fontId="25" fillId="9" borderId="42" xfId="2" applyNumberFormat="1" applyFont="1" applyFill="1" applyBorder="1" applyAlignment="1" applyProtection="1">
      <alignment horizontal="right" vertical="center"/>
      <protection hidden="1"/>
    </xf>
    <xf numFmtId="4" fontId="24" fillId="4" borderId="10" xfId="2" applyNumberFormat="1" applyFont="1" applyFill="1" applyBorder="1" applyAlignment="1" applyProtection="1">
      <alignment horizontal="right" vertical="center"/>
      <protection hidden="1"/>
    </xf>
    <xf numFmtId="4" fontId="24" fillId="4" borderId="11" xfId="2" applyNumberFormat="1" applyFont="1" applyFill="1" applyBorder="1" applyAlignment="1" applyProtection="1">
      <alignment horizontal="right" vertical="center"/>
      <protection hidden="1"/>
    </xf>
    <xf numFmtId="0" fontId="22" fillId="12" borderId="14" xfId="0" applyFont="1" applyFill="1" applyBorder="1" applyAlignment="1" applyProtection="1">
      <alignment horizontal="center" vertical="center"/>
      <protection hidden="1"/>
    </xf>
    <xf numFmtId="0" fontId="22" fillId="12" borderId="59" xfId="0" applyFont="1" applyFill="1" applyBorder="1" applyAlignment="1" applyProtection="1">
      <alignment horizontal="center" vertical="center"/>
      <protection hidden="1"/>
    </xf>
    <xf numFmtId="0" fontId="15" fillId="6" borderId="46" xfId="0" applyFont="1" applyFill="1" applyBorder="1" applyAlignment="1" applyProtection="1">
      <alignment horizontal="left" vertical="center" wrapText="1"/>
      <protection hidden="1"/>
    </xf>
    <xf numFmtId="0" fontId="15" fillId="6" borderId="2" xfId="0" applyFont="1" applyFill="1" applyBorder="1" applyAlignment="1" applyProtection="1">
      <alignment horizontal="left" vertical="center" wrapText="1"/>
      <protection hidden="1"/>
    </xf>
    <xf numFmtId="0" fontId="15" fillId="6" borderId="3" xfId="0" applyFont="1" applyFill="1" applyBorder="1" applyAlignment="1" applyProtection="1">
      <alignment horizontal="left" vertical="center" wrapText="1"/>
      <protection hidden="1"/>
    </xf>
    <xf numFmtId="0" fontId="22" fillId="12" borderId="1" xfId="0" applyFont="1" applyFill="1" applyBorder="1" applyAlignment="1" applyProtection="1">
      <alignment horizontal="center" vertical="center"/>
      <protection hidden="1"/>
    </xf>
    <xf numFmtId="0" fontId="22" fillId="12" borderId="42" xfId="0" applyFont="1" applyFill="1" applyBorder="1" applyAlignment="1" applyProtection="1">
      <alignment horizontal="center" vertical="center"/>
      <protection hidden="1"/>
    </xf>
    <xf numFmtId="164" fontId="7" fillId="9" borderId="14" xfId="2" applyNumberFormat="1" applyFont="1" applyFill="1" applyBorder="1" applyAlignment="1" applyProtection="1">
      <alignment horizontal="right" vertical="center"/>
      <protection hidden="1"/>
    </xf>
    <xf numFmtId="164" fontId="7" fillId="9" borderId="16" xfId="2" applyNumberFormat="1" applyFont="1" applyFill="1" applyBorder="1" applyAlignment="1" applyProtection="1">
      <alignment horizontal="right" vertical="center"/>
      <protection hidden="1"/>
    </xf>
    <xf numFmtId="164" fontId="6" fillId="0" borderId="13" xfId="2" applyNumberFormat="1" applyFont="1" applyFill="1" applyBorder="1" applyAlignment="1" applyProtection="1">
      <alignment vertical="center"/>
      <protection locked="0"/>
    </xf>
    <xf numFmtId="164" fontId="6" fillId="0" borderId="24" xfId="2" applyNumberFormat="1" applyFont="1" applyFill="1" applyBorder="1" applyAlignment="1" applyProtection="1">
      <alignment vertical="center"/>
      <protection locked="0"/>
    </xf>
    <xf numFmtId="0" fontId="16" fillId="6" borderId="6" xfId="0" applyFont="1" applyFill="1" applyBorder="1" applyAlignment="1" applyProtection="1">
      <alignment horizontal="center" vertical="center"/>
      <protection hidden="1"/>
    </xf>
    <xf numFmtId="0" fontId="16" fillId="6" borderId="7" xfId="0" applyFont="1" applyFill="1" applyBorder="1" applyAlignment="1" applyProtection="1">
      <alignment horizontal="center" vertical="center"/>
      <protection hidden="1"/>
    </xf>
    <xf numFmtId="0" fontId="16" fillId="6" borderId="8" xfId="0" applyFont="1" applyFill="1" applyBorder="1" applyAlignment="1" applyProtection="1">
      <alignment horizontal="center" vertical="center"/>
      <protection hidden="1"/>
    </xf>
  </cellXfs>
  <cellStyles count="3">
    <cellStyle name="Migliaia" xfId="1" builtinId="3"/>
    <cellStyle name="Migliaia 2 2" xfId="2"/>
    <cellStyle name="Normale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000080"/>
      <color rgb="FFCCFFFF"/>
      <color rgb="FFDAEEF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561975</xdr:colOff>
      <xdr:row>0</xdr:row>
      <xdr:rowOff>596791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57150"/>
          <a:ext cx="504825" cy="53964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59</xdr:row>
      <xdr:rowOff>171450</xdr:rowOff>
    </xdr:from>
    <xdr:to>
      <xdr:col>3</xdr:col>
      <xdr:colOff>9525</xdr:colOff>
      <xdr:row>61</xdr:row>
      <xdr:rowOff>152400</xdr:rowOff>
    </xdr:to>
    <xdr:sp macro="" textlink="">
      <xdr:nvSpPr>
        <xdr:cNvPr id="5" name="Rectangle 66"/>
        <xdr:cNvSpPr>
          <a:spLocks noChangeArrowheads="1"/>
        </xdr:cNvSpPr>
      </xdr:nvSpPr>
      <xdr:spPr bwMode="auto">
        <a:xfrm>
          <a:off x="38100" y="9153525"/>
          <a:ext cx="3486150" cy="3619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123</xdr:row>
      <xdr:rowOff>57150</xdr:rowOff>
    </xdr:from>
    <xdr:to>
      <xdr:col>3</xdr:col>
      <xdr:colOff>0</xdr:colOff>
      <xdr:row>125</xdr:row>
      <xdr:rowOff>66675</xdr:rowOff>
    </xdr:to>
    <xdr:sp macro="" textlink="">
      <xdr:nvSpPr>
        <xdr:cNvPr id="6" name="Rectangle 66"/>
        <xdr:cNvSpPr>
          <a:spLocks noChangeArrowheads="1"/>
        </xdr:cNvSpPr>
      </xdr:nvSpPr>
      <xdr:spPr bwMode="auto">
        <a:xfrm>
          <a:off x="28575" y="19764375"/>
          <a:ext cx="3486150" cy="39052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57150</xdr:colOff>
      <xdr:row>63</xdr:row>
      <xdr:rowOff>57150</xdr:rowOff>
    </xdr:from>
    <xdr:to>
      <xdr:col>0</xdr:col>
      <xdr:colOff>609600</xdr:colOff>
      <xdr:row>64</xdr:row>
      <xdr:rowOff>1</xdr:rowOff>
    </xdr:to>
    <xdr:pic>
      <xdr:nvPicPr>
        <xdr:cNvPr id="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8059400"/>
          <a:ext cx="552450" cy="58843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44</xdr:row>
      <xdr:rowOff>171450</xdr:rowOff>
    </xdr:from>
    <xdr:to>
      <xdr:col>3</xdr:col>
      <xdr:colOff>9525</xdr:colOff>
      <xdr:row>46</xdr:row>
      <xdr:rowOff>152400</xdr:rowOff>
    </xdr:to>
    <xdr:sp macro="" textlink="">
      <xdr:nvSpPr>
        <xdr:cNvPr id="8" name="Rectangle 66"/>
        <xdr:cNvSpPr>
          <a:spLocks noChangeArrowheads="1"/>
        </xdr:cNvSpPr>
      </xdr:nvSpPr>
      <xdr:spPr bwMode="auto">
        <a:xfrm>
          <a:off x="38100" y="16256794"/>
          <a:ext cx="5174456" cy="3619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94</xdr:row>
      <xdr:rowOff>171450</xdr:rowOff>
    </xdr:from>
    <xdr:to>
      <xdr:col>3</xdr:col>
      <xdr:colOff>9525</xdr:colOff>
      <xdr:row>96</xdr:row>
      <xdr:rowOff>152400</xdr:rowOff>
    </xdr:to>
    <xdr:sp macro="" textlink="">
      <xdr:nvSpPr>
        <xdr:cNvPr id="9" name="Rectangle 66"/>
        <xdr:cNvSpPr>
          <a:spLocks noChangeArrowheads="1"/>
        </xdr:cNvSpPr>
      </xdr:nvSpPr>
      <xdr:spPr bwMode="auto">
        <a:xfrm>
          <a:off x="38100" y="16244888"/>
          <a:ext cx="5174456" cy="3619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57150</xdr:colOff>
      <xdr:row>48</xdr:row>
      <xdr:rowOff>57149</xdr:rowOff>
    </xdr:from>
    <xdr:to>
      <xdr:col>0</xdr:col>
      <xdr:colOff>609600</xdr:colOff>
      <xdr:row>48</xdr:row>
      <xdr:rowOff>619124</xdr:rowOff>
    </xdr:to>
    <xdr:pic>
      <xdr:nvPicPr>
        <xdr:cNvPr id="1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2291482"/>
          <a:ext cx="552450" cy="561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98</xdr:row>
      <xdr:rowOff>57149</xdr:rowOff>
    </xdr:from>
    <xdr:to>
      <xdr:col>0</xdr:col>
      <xdr:colOff>609600</xdr:colOff>
      <xdr:row>98</xdr:row>
      <xdr:rowOff>619124</xdr:rowOff>
    </xdr:to>
    <xdr:pic>
      <xdr:nvPicPr>
        <xdr:cNvPr id="1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0183363"/>
          <a:ext cx="552450" cy="561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61"/>
  <sheetViews>
    <sheetView tabSelected="1" zoomScale="70" zoomScaleNormal="70" zoomScaleSheetLayoutView="80" workbookViewId="0">
      <selection activeCell="F43" sqref="F43:G43"/>
    </sheetView>
  </sheetViews>
  <sheetFormatPr defaultRowHeight="15"/>
  <cols>
    <col min="1" max="1" width="22.5703125" style="8" customWidth="1"/>
    <col min="2" max="2" width="46.140625" style="8" customWidth="1"/>
    <col min="3" max="3" width="43.7109375" style="8" customWidth="1"/>
    <col min="4" max="6" width="9" style="8" customWidth="1"/>
    <col min="7" max="7" width="12.140625" style="8" customWidth="1"/>
    <col min="8" max="8" width="21.140625" style="8" customWidth="1"/>
    <col min="9" max="9" width="11.140625" style="8" customWidth="1"/>
    <col min="10" max="10" width="17.140625" style="8" customWidth="1"/>
    <col min="11" max="11" width="11.7109375" style="8" customWidth="1"/>
    <col min="12" max="12" width="19.28515625" style="38" customWidth="1"/>
    <col min="13" max="13" width="22.7109375" style="39" customWidth="1"/>
    <col min="14" max="14" width="20.85546875" style="39" customWidth="1"/>
    <col min="15" max="15" width="18.28515625" style="39" customWidth="1"/>
    <col min="16" max="16" width="9.140625" style="39"/>
    <col min="17" max="17" width="14.140625" style="39" bestFit="1" customWidth="1"/>
    <col min="18" max="18" width="9.140625" style="39"/>
    <col min="19" max="16384" width="9.140625" style="8"/>
  </cols>
  <sheetData>
    <row r="1" spans="1:25" s="1" customFormat="1" ht="50.25" customHeight="1">
      <c r="A1" s="36"/>
      <c r="B1" s="97" t="s">
        <v>99</v>
      </c>
      <c r="C1" s="98"/>
      <c r="D1" s="98"/>
      <c r="E1" s="98"/>
      <c r="F1" s="98"/>
      <c r="G1" s="98"/>
      <c r="H1" s="98"/>
      <c r="I1" s="98"/>
      <c r="J1" s="98"/>
      <c r="K1" s="99"/>
      <c r="L1" s="37"/>
      <c r="M1" s="60"/>
      <c r="N1" s="60"/>
      <c r="O1" s="60"/>
      <c r="P1" s="60"/>
      <c r="Q1" s="60"/>
      <c r="R1" s="60"/>
      <c r="Y1" s="2"/>
    </row>
    <row r="2" spans="1:25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25" ht="17.25" customHeight="1" thickBot="1">
      <c r="A3" s="195" t="s">
        <v>11</v>
      </c>
      <c r="B3" s="196"/>
      <c r="C3" s="196"/>
      <c r="D3" s="196"/>
      <c r="E3" s="196"/>
      <c r="F3" s="196"/>
      <c r="G3" s="196"/>
      <c r="H3" s="196"/>
      <c r="I3" s="196"/>
      <c r="J3" s="196"/>
      <c r="K3" s="197"/>
    </row>
    <row r="4" spans="1:25" ht="19.5" thickBot="1">
      <c r="A4" s="44"/>
      <c r="B4" s="44"/>
      <c r="C4" s="44"/>
      <c r="D4" s="43"/>
      <c r="E4" s="43"/>
      <c r="F4" s="43"/>
      <c r="G4" s="43"/>
      <c r="H4" s="43"/>
      <c r="I4" s="43"/>
      <c r="J4" s="43"/>
      <c r="K4" s="43"/>
    </row>
    <row r="5" spans="1:25">
      <c r="A5" s="119" t="s">
        <v>7</v>
      </c>
      <c r="B5" s="120"/>
      <c r="C5" s="125" t="s">
        <v>0</v>
      </c>
      <c r="D5" s="150" t="s">
        <v>93</v>
      </c>
      <c r="E5" s="151"/>
      <c r="F5" s="151"/>
      <c r="G5" s="151"/>
      <c r="H5" s="151"/>
      <c r="I5" s="151"/>
      <c r="J5" s="151"/>
      <c r="K5" s="152"/>
    </row>
    <row r="6" spans="1:25">
      <c r="A6" s="121"/>
      <c r="B6" s="122"/>
      <c r="C6" s="126"/>
      <c r="D6" s="162" t="s">
        <v>1</v>
      </c>
      <c r="E6" s="153"/>
      <c r="F6" s="153"/>
      <c r="G6" s="153"/>
      <c r="H6" s="153" t="s">
        <v>2</v>
      </c>
      <c r="I6" s="153"/>
      <c r="J6" s="153" t="s">
        <v>3</v>
      </c>
      <c r="K6" s="154"/>
    </row>
    <row r="7" spans="1:25" ht="15" customHeight="1" thickBot="1">
      <c r="A7" s="123"/>
      <c r="B7" s="124"/>
      <c r="C7" s="127"/>
      <c r="D7" s="117" t="s">
        <v>67</v>
      </c>
      <c r="E7" s="118"/>
      <c r="F7" s="163" t="s">
        <v>4</v>
      </c>
      <c r="G7" s="163"/>
      <c r="H7" s="118" t="s">
        <v>5</v>
      </c>
      <c r="I7" s="118"/>
      <c r="J7" s="118" t="s">
        <v>6</v>
      </c>
      <c r="K7" s="155"/>
    </row>
    <row r="8" spans="1:25" ht="15" customHeight="1">
      <c r="A8" s="136" t="s">
        <v>8</v>
      </c>
      <c r="B8" s="14" t="s">
        <v>44</v>
      </c>
      <c r="C8" s="15" t="s">
        <v>64</v>
      </c>
      <c r="D8" s="194">
        <f>IF(L8="Inserire un valore con al massimo due decimali",0,ROUNDDOWN(($F8/100*75),2))</f>
        <v>0</v>
      </c>
      <c r="E8" s="145"/>
      <c r="F8" s="164"/>
      <c r="G8" s="165"/>
      <c r="H8" s="156">
        <f>IF(L8="Inserire un valore con al massimo due decimali",0,ROUNDDOWN(($F8/100*95),2))</f>
        <v>0</v>
      </c>
      <c r="I8" s="160"/>
      <c r="J8" s="156">
        <f t="shared" ref="J8:J29" si="0">IF(L8="Inserire un valore con al massimo due decimali",0,ROUNDDOWN(($F8/100*90),2))</f>
        <v>0</v>
      </c>
      <c r="K8" s="157"/>
      <c r="L8" s="146" t="str">
        <f t="shared" ref="L8:L29" si="1">IF(TYPE(F8)=1,IF(OR(ROUNDDOWN(F8,2)&lt;&gt;F8,F8&lt;=0),"Inserire un valore con al massimo due decimali",""),"Inserire un valore con al massimo due decimali")</f>
        <v>Inserire un valore con al massimo due decimali</v>
      </c>
      <c r="M8" s="147"/>
    </row>
    <row r="9" spans="1:25">
      <c r="A9" s="137"/>
      <c r="B9" s="66" t="s">
        <v>94</v>
      </c>
      <c r="C9" s="26" t="s">
        <v>64</v>
      </c>
      <c r="D9" s="141">
        <f t="shared" ref="D9:D29" si="2">IF(L9="Inserire un valore con al massimo due decimali",0,ROUNDDOWN(($F9/100*75),2))</f>
        <v>0</v>
      </c>
      <c r="E9" s="135"/>
      <c r="F9" s="166"/>
      <c r="G9" s="167"/>
      <c r="H9" s="158">
        <f t="shared" ref="H9:H29" si="3">IF(L9="Inserire un valore con al massimo due decimali",0,ROUNDDOWN(($F9/100*95),2))</f>
        <v>0</v>
      </c>
      <c r="I9" s="161"/>
      <c r="J9" s="158">
        <f t="shared" si="0"/>
        <v>0</v>
      </c>
      <c r="K9" s="159"/>
      <c r="L9" s="146" t="str">
        <f t="shared" ref="L9:L10" si="4">IF(TYPE(F9)=1,IF(OR(ROUNDDOWN(F9,2)&lt;&gt;F9,F9&lt;=0),"Inserire un valore con al massimo due decimali",""),"Inserire un valore con al massimo due decimali")</f>
        <v>Inserire un valore con al massimo due decimali</v>
      </c>
      <c r="M9" s="147"/>
    </row>
    <row r="10" spans="1:25">
      <c r="A10" s="137"/>
      <c r="B10" s="66" t="s">
        <v>46</v>
      </c>
      <c r="C10" s="26" t="s">
        <v>64</v>
      </c>
      <c r="D10" s="141">
        <f t="shared" si="2"/>
        <v>0</v>
      </c>
      <c r="E10" s="135"/>
      <c r="F10" s="166"/>
      <c r="G10" s="167"/>
      <c r="H10" s="158">
        <f t="shared" si="3"/>
        <v>0</v>
      </c>
      <c r="I10" s="161"/>
      <c r="J10" s="158">
        <f t="shared" si="0"/>
        <v>0</v>
      </c>
      <c r="K10" s="159"/>
      <c r="L10" s="146" t="str">
        <f t="shared" si="4"/>
        <v>Inserire un valore con al massimo due decimali</v>
      </c>
      <c r="M10" s="147"/>
    </row>
    <row r="11" spans="1:25">
      <c r="A11" s="137"/>
      <c r="B11" s="66" t="s">
        <v>47</v>
      </c>
      <c r="C11" s="26" t="s">
        <v>64</v>
      </c>
      <c r="D11" s="141">
        <f t="shared" si="2"/>
        <v>0</v>
      </c>
      <c r="E11" s="135"/>
      <c r="F11" s="166"/>
      <c r="G11" s="167"/>
      <c r="H11" s="158">
        <f t="shared" si="3"/>
        <v>0</v>
      </c>
      <c r="I11" s="161"/>
      <c r="J11" s="158">
        <f t="shared" si="0"/>
        <v>0</v>
      </c>
      <c r="K11" s="159"/>
      <c r="L11" s="146" t="str">
        <f t="shared" si="1"/>
        <v>Inserire un valore con al massimo due decimali</v>
      </c>
      <c r="M11" s="147"/>
    </row>
    <row r="12" spans="1:25">
      <c r="A12" s="137"/>
      <c r="B12" s="66" t="s">
        <v>48</v>
      </c>
      <c r="C12" s="26" t="s">
        <v>64</v>
      </c>
      <c r="D12" s="141">
        <f t="shared" si="2"/>
        <v>0</v>
      </c>
      <c r="E12" s="135"/>
      <c r="F12" s="166"/>
      <c r="G12" s="167"/>
      <c r="H12" s="158">
        <f t="shared" si="3"/>
        <v>0</v>
      </c>
      <c r="I12" s="161"/>
      <c r="J12" s="158">
        <f t="shared" si="0"/>
        <v>0</v>
      </c>
      <c r="K12" s="159"/>
      <c r="L12" s="146" t="str">
        <f t="shared" ref="L12:L13" si="5">IF(TYPE(F12)=1,IF(OR(ROUNDDOWN(F12,2)&lt;&gt;F12,F12&lt;=0),"Inserire un valore con al massimo due decimali",""),"Inserire un valore con al massimo due decimali")</f>
        <v>Inserire un valore con al massimo due decimali</v>
      </c>
      <c r="M12" s="147"/>
    </row>
    <row r="13" spans="1:25">
      <c r="A13" s="137"/>
      <c r="B13" s="66" t="s">
        <v>49</v>
      </c>
      <c r="C13" s="26" t="s">
        <v>64</v>
      </c>
      <c r="D13" s="141">
        <f t="shared" si="2"/>
        <v>0</v>
      </c>
      <c r="E13" s="135"/>
      <c r="F13" s="166"/>
      <c r="G13" s="167"/>
      <c r="H13" s="158">
        <f t="shared" si="3"/>
        <v>0</v>
      </c>
      <c r="I13" s="161"/>
      <c r="J13" s="158">
        <f t="shared" si="0"/>
        <v>0</v>
      </c>
      <c r="K13" s="159"/>
      <c r="L13" s="146" t="str">
        <f t="shared" si="5"/>
        <v>Inserire un valore con al massimo due decimali</v>
      </c>
      <c r="M13" s="147"/>
    </row>
    <row r="14" spans="1:25">
      <c r="A14" s="137"/>
      <c r="B14" s="66" t="s">
        <v>50</v>
      </c>
      <c r="C14" s="26" t="s">
        <v>64</v>
      </c>
      <c r="D14" s="141">
        <f t="shared" si="2"/>
        <v>0</v>
      </c>
      <c r="E14" s="135"/>
      <c r="F14" s="166"/>
      <c r="G14" s="167"/>
      <c r="H14" s="158">
        <f t="shared" si="3"/>
        <v>0</v>
      </c>
      <c r="I14" s="161"/>
      <c r="J14" s="158">
        <f t="shared" si="0"/>
        <v>0</v>
      </c>
      <c r="K14" s="159"/>
      <c r="L14" s="146" t="str">
        <f t="shared" si="1"/>
        <v>Inserire un valore con al massimo due decimali</v>
      </c>
      <c r="M14" s="147"/>
    </row>
    <row r="15" spans="1:25">
      <c r="A15" s="137"/>
      <c r="B15" s="66" t="s">
        <v>51</v>
      </c>
      <c r="C15" s="26" t="s">
        <v>64</v>
      </c>
      <c r="D15" s="141">
        <f t="shared" si="2"/>
        <v>0</v>
      </c>
      <c r="E15" s="135"/>
      <c r="F15" s="166"/>
      <c r="G15" s="167"/>
      <c r="H15" s="158">
        <f t="shared" si="3"/>
        <v>0</v>
      </c>
      <c r="I15" s="161"/>
      <c r="J15" s="158">
        <f t="shared" si="0"/>
        <v>0</v>
      </c>
      <c r="K15" s="159"/>
      <c r="L15" s="146" t="str">
        <f t="shared" ref="L15:L16" si="6">IF(TYPE(F15)=1,IF(OR(ROUNDDOWN(F15,2)&lt;&gt;F15,F15&lt;=0),"Inserire un valore con al massimo due decimali",""),"Inserire un valore con al massimo due decimali")</f>
        <v>Inserire un valore con al massimo due decimali</v>
      </c>
      <c r="M15" s="147"/>
    </row>
    <row r="16" spans="1:25" ht="15.75" thickBot="1">
      <c r="A16" s="137"/>
      <c r="B16" s="25" t="s">
        <v>52</v>
      </c>
      <c r="C16" s="32" t="s">
        <v>64</v>
      </c>
      <c r="D16" s="142">
        <f t="shared" si="2"/>
        <v>0</v>
      </c>
      <c r="E16" s="143"/>
      <c r="F16" s="166"/>
      <c r="G16" s="167"/>
      <c r="H16" s="191">
        <f t="shared" si="3"/>
        <v>0</v>
      </c>
      <c r="I16" s="193"/>
      <c r="J16" s="191">
        <f t="shared" si="0"/>
        <v>0</v>
      </c>
      <c r="K16" s="192"/>
      <c r="L16" s="146" t="str">
        <f t="shared" si="6"/>
        <v>Inserire un valore con al massimo due decimali</v>
      </c>
      <c r="M16" s="147"/>
    </row>
    <row r="17" spans="1:13" ht="15" customHeight="1">
      <c r="A17" s="137"/>
      <c r="B17" s="9" t="s">
        <v>53</v>
      </c>
      <c r="C17" s="20" t="s">
        <v>65</v>
      </c>
      <c r="D17" s="144">
        <f t="shared" si="2"/>
        <v>0</v>
      </c>
      <c r="E17" s="145"/>
      <c r="F17" s="189"/>
      <c r="G17" s="190"/>
      <c r="H17" s="156">
        <f t="shared" si="3"/>
        <v>0</v>
      </c>
      <c r="I17" s="160"/>
      <c r="J17" s="156">
        <f t="shared" si="0"/>
        <v>0</v>
      </c>
      <c r="K17" s="157"/>
      <c r="L17" s="146" t="str">
        <f t="shared" si="1"/>
        <v>Inserire un valore con al massimo due decimali</v>
      </c>
      <c r="M17" s="147"/>
    </row>
    <row r="18" spans="1:13">
      <c r="A18" s="137"/>
      <c r="B18" s="66" t="s">
        <v>54</v>
      </c>
      <c r="C18" s="19" t="s">
        <v>65</v>
      </c>
      <c r="D18" s="134">
        <f>IF(L18="Inserire un valore con al massimo due decimali",0,ROUNDDOWN(($F18/100*75),2))</f>
        <v>0</v>
      </c>
      <c r="E18" s="135"/>
      <c r="F18" s="176"/>
      <c r="G18" s="177"/>
      <c r="H18" s="158">
        <f t="shared" si="3"/>
        <v>0</v>
      </c>
      <c r="I18" s="161"/>
      <c r="J18" s="158">
        <f t="shared" si="0"/>
        <v>0</v>
      </c>
      <c r="K18" s="159"/>
      <c r="L18" s="146" t="str">
        <f t="shared" ref="L18:L20" si="7">IF(TYPE(F18)=1,IF(OR(ROUNDDOWN(F18,2)&lt;&gt;F18,F18&lt;=0),"Inserire un valore con al massimo due decimali",""),"Inserire un valore con al massimo due decimali")</f>
        <v>Inserire un valore con al massimo due decimali</v>
      </c>
      <c r="M18" s="147"/>
    </row>
    <row r="19" spans="1:13">
      <c r="A19" s="137"/>
      <c r="B19" s="66" t="s">
        <v>55</v>
      </c>
      <c r="C19" s="19" t="s">
        <v>65</v>
      </c>
      <c r="D19" s="134">
        <f t="shared" ref="D19:D20" si="8">IF(L19="Inserire un valore con al massimo due decimali",0,ROUNDDOWN(($F19/100*75),2))</f>
        <v>0</v>
      </c>
      <c r="E19" s="135"/>
      <c r="F19" s="176"/>
      <c r="G19" s="177"/>
      <c r="H19" s="158">
        <f t="shared" si="3"/>
        <v>0</v>
      </c>
      <c r="I19" s="161"/>
      <c r="J19" s="158">
        <f t="shared" si="0"/>
        <v>0</v>
      </c>
      <c r="K19" s="159"/>
      <c r="L19" s="146" t="str">
        <f t="shared" si="7"/>
        <v>Inserire un valore con al massimo due decimali</v>
      </c>
      <c r="M19" s="147"/>
    </row>
    <row r="20" spans="1:13">
      <c r="A20" s="137"/>
      <c r="B20" s="63" t="s">
        <v>56</v>
      </c>
      <c r="C20" s="19" t="s">
        <v>65</v>
      </c>
      <c r="D20" s="134">
        <f t="shared" si="8"/>
        <v>0</v>
      </c>
      <c r="E20" s="135"/>
      <c r="F20" s="176"/>
      <c r="G20" s="177"/>
      <c r="H20" s="158">
        <f t="shared" ref="H20:H27" si="9">IF(L20="Inserire un valore con al massimo due decimali",0,ROUNDDOWN(($F20/100*95),2))</f>
        <v>0</v>
      </c>
      <c r="I20" s="161"/>
      <c r="J20" s="158">
        <f t="shared" ref="J20:J27" si="10">IF(L20="Inserire un valore con al massimo due decimali",0,ROUNDDOWN(($F20/100*90),2))</f>
        <v>0</v>
      </c>
      <c r="K20" s="159"/>
      <c r="L20" s="146" t="str">
        <f t="shared" si="7"/>
        <v>Inserire un valore con al massimo due decimali</v>
      </c>
      <c r="M20" s="147"/>
    </row>
    <row r="21" spans="1:13">
      <c r="A21" s="137"/>
      <c r="B21" s="63" t="s">
        <v>57</v>
      </c>
      <c r="C21" s="19" t="s">
        <v>66</v>
      </c>
      <c r="D21" s="134">
        <f t="shared" ref="D21:D27" si="11">IF(L21="Inserire un valore con al massimo due decimali",0,ROUNDDOWN(($F21/100*75),2))</f>
        <v>0</v>
      </c>
      <c r="E21" s="135"/>
      <c r="F21" s="176"/>
      <c r="G21" s="177"/>
      <c r="H21" s="158">
        <f t="shared" si="9"/>
        <v>0</v>
      </c>
      <c r="I21" s="161"/>
      <c r="J21" s="158">
        <f t="shared" si="10"/>
        <v>0</v>
      </c>
      <c r="K21" s="159"/>
      <c r="L21" s="146" t="str">
        <f t="shared" ref="L21:L27" si="12">IF(TYPE(F21)=1,IF(OR(ROUNDDOWN(F21,2)&lt;&gt;F21,F21&lt;=0),"Inserire un valore con al massimo due decimali",""),"Inserire un valore con al massimo due decimali")</f>
        <v>Inserire un valore con al massimo due decimali</v>
      </c>
      <c r="M21" s="147"/>
    </row>
    <row r="22" spans="1:13">
      <c r="A22" s="137"/>
      <c r="B22" s="63" t="s">
        <v>58</v>
      </c>
      <c r="C22" s="19" t="s">
        <v>65</v>
      </c>
      <c r="D22" s="134">
        <f t="shared" si="11"/>
        <v>0</v>
      </c>
      <c r="E22" s="135"/>
      <c r="F22" s="176"/>
      <c r="G22" s="177"/>
      <c r="H22" s="158">
        <f t="shared" si="9"/>
        <v>0</v>
      </c>
      <c r="I22" s="161"/>
      <c r="J22" s="158">
        <f t="shared" si="10"/>
        <v>0</v>
      </c>
      <c r="K22" s="159"/>
      <c r="L22" s="146" t="str">
        <f t="shared" si="12"/>
        <v>Inserire un valore con al massimo due decimali</v>
      </c>
      <c r="M22" s="147"/>
    </row>
    <row r="23" spans="1:13">
      <c r="A23" s="137"/>
      <c r="B23" s="63" t="s">
        <v>59</v>
      </c>
      <c r="C23" s="19" t="s">
        <v>65</v>
      </c>
      <c r="D23" s="134">
        <f t="shared" si="11"/>
        <v>0</v>
      </c>
      <c r="E23" s="135"/>
      <c r="F23" s="176"/>
      <c r="G23" s="177"/>
      <c r="H23" s="158">
        <f t="shared" si="9"/>
        <v>0</v>
      </c>
      <c r="I23" s="161"/>
      <c r="J23" s="158">
        <f t="shared" si="10"/>
        <v>0</v>
      </c>
      <c r="K23" s="159"/>
      <c r="L23" s="146" t="str">
        <f t="shared" si="12"/>
        <v>Inserire un valore con al massimo due decimali</v>
      </c>
      <c r="M23" s="147"/>
    </row>
    <row r="24" spans="1:13">
      <c r="A24" s="137"/>
      <c r="B24" s="63" t="s">
        <v>60</v>
      </c>
      <c r="C24" s="19" t="s">
        <v>65</v>
      </c>
      <c r="D24" s="134">
        <f t="shared" si="11"/>
        <v>0</v>
      </c>
      <c r="E24" s="135"/>
      <c r="F24" s="176"/>
      <c r="G24" s="177"/>
      <c r="H24" s="158">
        <f t="shared" si="9"/>
        <v>0</v>
      </c>
      <c r="I24" s="161"/>
      <c r="J24" s="158">
        <f t="shared" si="10"/>
        <v>0</v>
      </c>
      <c r="K24" s="159"/>
      <c r="L24" s="146" t="str">
        <f t="shared" si="12"/>
        <v>Inserire un valore con al massimo due decimali</v>
      </c>
      <c r="M24" s="147"/>
    </row>
    <row r="25" spans="1:13">
      <c r="A25" s="137"/>
      <c r="B25" s="63" t="s">
        <v>61</v>
      </c>
      <c r="C25" s="19" t="s">
        <v>65</v>
      </c>
      <c r="D25" s="134">
        <f t="shared" si="11"/>
        <v>0</v>
      </c>
      <c r="E25" s="135"/>
      <c r="F25" s="176"/>
      <c r="G25" s="177"/>
      <c r="H25" s="158">
        <f t="shared" si="9"/>
        <v>0</v>
      </c>
      <c r="I25" s="161"/>
      <c r="J25" s="158">
        <f t="shared" si="10"/>
        <v>0</v>
      </c>
      <c r="K25" s="159"/>
      <c r="L25" s="146" t="str">
        <f t="shared" si="12"/>
        <v>Inserire un valore con al massimo due decimali</v>
      </c>
      <c r="M25" s="147"/>
    </row>
    <row r="26" spans="1:13">
      <c r="A26" s="137"/>
      <c r="B26" s="63" t="s">
        <v>62</v>
      </c>
      <c r="C26" s="19" t="s">
        <v>65</v>
      </c>
      <c r="D26" s="134">
        <f t="shared" si="11"/>
        <v>0</v>
      </c>
      <c r="E26" s="135"/>
      <c r="F26" s="176"/>
      <c r="G26" s="177"/>
      <c r="H26" s="158">
        <f t="shared" si="9"/>
        <v>0</v>
      </c>
      <c r="I26" s="161"/>
      <c r="J26" s="158">
        <f t="shared" si="10"/>
        <v>0</v>
      </c>
      <c r="K26" s="159"/>
      <c r="L26" s="146" t="str">
        <f t="shared" si="12"/>
        <v>Inserire un valore con al massimo due decimali</v>
      </c>
      <c r="M26" s="147"/>
    </row>
    <row r="27" spans="1:13">
      <c r="A27" s="137"/>
      <c r="B27" s="63" t="s">
        <v>63</v>
      </c>
      <c r="C27" s="19" t="s">
        <v>65</v>
      </c>
      <c r="D27" s="134">
        <f t="shared" si="11"/>
        <v>0</v>
      </c>
      <c r="E27" s="135"/>
      <c r="F27" s="176"/>
      <c r="G27" s="177"/>
      <c r="H27" s="158">
        <f t="shared" si="9"/>
        <v>0</v>
      </c>
      <c r="I27" s="161"/>
      <c r="J27" s="158">
        <f t="shared" si="10"/>
        <v>0</v>
      </c>
      <c r="K27" s="159"/>
      <c r="L27" s="146" t="str">
        <f t="shared" si="12"/>
        <v>Inserire un valore con al massimo due decimali</v>
      </c>
      <c r="M27" s="147"/>
    </row>
    <row r="28" spans="1:13">
      <c r="A28" s="137"/>
      <c r="B28" s="66" t="s">
        <v>82</v>
      </c>
      <c r="C28" s="19" t="s">
        <v>65</v>
      </c>
      <c r="D28" s="134">
        <f t="shared" ref="D28" si="13">IF(L28="Inserire un valore con al massimo due decimali",0,ROUNDDOWN(($F28/100*75),2))</f>
        <v>0</v>
      </c>
      <c r="E28" s="135"/>
      <c r="F28" s="176"/>
      <c r="G28" s="177"/>
      <c r="H28" s="158">
        <f t="shared" ref="H28" si="14">IF(L28="Inserire un valore con al massimo due decimali",0,ROUNDDOWN(($F28/100*95),2))</f>
        <v>0</v>
      </c>
      <c r="I28" s="161"/>
      <c r="J28" s="158">
        <f t="shared" ref="J28" si="15">IF(L28="Inserire un valore con al massimo due decimali",0,ROUNDDOWN(($F28/100*90),2))</f>
        <v>0</v>
      </c>
      <c r="K28" s="159"/>
      <c r="L28" s="146" t="str">
        <f t="shared" ref="L28" si="16">IF(TYPE(F28)=1,IF(OR(ROUNDDOWN(F28,2)&lt;&gt;F28,F28&lt;=0),"Inserire un valore con al massimo due decimali",""),"Inserire un valore con al massimo due decimali")</f>
        <v>Inserire un valore con al massimo due decimali</v>
      </c>
      <c r="M28" s="147"/>
    </row>
    <row r="29" spans="1:13" ht="15.75" thickBot="1">
      <c r="A29" s="138"/>
      <c r="B29" s="66" t="s">
        <v>83</v>
      </c>
      <c r="C29" s="19" t="s">
        <v>65</v>
      </c>
      <c r="D29" s="134">
        <f t="shared" si="2"/>
        <v>0</v>
      </c>
      <c r="E29" s="135"/>
      <c r="F29" s="176"/>
      <c r="G29" s="177"/>
      <c r="H29" s="158">
        <f t="shared" si="3"/>
        <v>0</v>
      </c>
      <c r="I29" s="161"/>
      <c r="J29" s="158">
        <f t="shared" si="0"/>
        <v>0</v>
      </c>
      <c r="K29" s="159"/>
      <c r="L29" s="146" t="str">
        <f t="shared" si="1"/>
        <v>Inserire un valore con al massimo due decimali</v>
      </c>
      <c r="M29" s="147"/>
    </row>
    <row r="30" spans="1:13" ht="15.75" thickBot="1">
      <c r="A30" s="27" t="s">
        <v>87</v>
      </c>
      <c r="B30" s="33" t="s">
        <v>42</v>
      </c>
      <c r="C30" s="34" t="s">
        <v>84</v>
      </c>
      <c r="D30" s="178"/>
      <c r="E30" s="179"/>
      <c r="F30" s="179"/>
      <c r="G30" s="179"/>
      <c r="H30" s="179"/>
      <c r="I30" s="179"/>
      <c r="J30" s="179"/>
      <c r="K30" s="180"/>
      <c r="L30" s="146" t="str">
        <f>IF(TYPE(D30)=1,IF(OR(ROUNDDOWN(D30,2)&lt;&gt;D30,D30&lt;=0),"Inserire un valore con al massimo due decimali",""),"Inserire un valore con al massimo due decimali")</f>
        <v>Inserire un valore con al massimo due decimali</v>
      </c>
      <c r="M30" s="147"/>
    </row>
    <row r="31" spans="1:13">
      <c r="A31" s="45"/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13" ht="15.75" thickBot="1">
      <c r="A32" s="46"/>
      <c r="B32" s="39"/>
      <c r="C32" s="39"/>
      <c r="D32" s="39"/>
      <c r="E32" s="39"/>
      <c r="F32" s="39"/>
      <c r="G32" s="39"/>
      <c r="H32" s="39"/>
      <c r="I32" s="39"/>
      <c r="J32" s="39"/>
      <c r="K32" s="39"/>
    </row>
    <row r="33" spans="1:13" ht="17.25" customHeight="1" thickBot="1">
      <c r="A33" s="195" t="s">
        <v>18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7"/>
    </row>
    <row r="34" spans="1:13" s="39" customFormat="1" ht="15.75" thickBot="1">
      <c r="L34" s="38"/>
    </row>
    <row r="35" spans="1:13" ht="58.5" customHeight="1" thickBot="1">
      <c r="A35" s="139" t="s">
        <v>12</v>
      </c>
      <c r="B35" s="140"/>
      <c r="C35" s="72" t="s">
        <v>0</v>
      </c>
      <c r="D35" s="128" t="s">
        <v>17</v>
      </c>
      <c r="E35" s="129"/>
      <c r="F35" s="128" t="s">
        <v>91</v>
      </c>
      <c r="G35" s="210"/>
      <c r="H35" s="38"/>
      <c r="I35" s="39"/>
      <c r="J35" s="39"/>
      <c r="K35" s="39"/>
      <c r="L35" s="39"/>
    </row>
    <row r="36" spans="1:13" ht="15" customHeight="1">
      <c r="A36" s="87" t="s">
        <v>13</v>
      </c>
      <c r="B36" s="88"/>
      <c r="C36" s="14" t="s">
        <v>9</v>
      </c>
      <c r="D36" s="130"/>
      <c r="E36" s="131"/>
      <c r="F36" s="216" t="s">
        <v>92</v>
      </c>
      <c r="G36" s="217"/>
      <c r="H36" s="64" t="str">
        <f>IF(TYPE(D36)=1,IF(OR(ROUNDDOWN(D36,2)&lt;&gt;D36,D36&lt;=0),"Inserire un valore con al massimo due decimali"," "),"Inserire un valore con al massimo due decimali")</f>
        <v>Inserire un valore con al massimo due decimali</v>
      </c>
      <c r="I36" s="39"/>
      <c r="J36" s="39"/>
      <c r="K36" s="39"/>
      <c r="L36" s="39"/>
    </row>
    <row r="37" spans="1:13" ht="15" customHeight="1">
      <c r="A37" s="89" t="s">
        <v>14</v>
      </c>
      <c r="B37" s="90"/>
      <c r="C37" s="66" t="s">
        <v>9</v>
      </c>
      <c r="D37" s="132"/>
      <c r="E37" s="133"/>
      <c r="F37" s="218" t="s">
        <v>92</v>
      </c>
      <c r="G37" s="219"/>
      <c r="H37" s="64" t="str">
        <f>IF(TYPE(D37)=1,IF(OR(ROUNDDOWN(D37,2)&lt;&gt;D37,D37&lt;=0),"Inserire un valore con al massimo due decimali"," "),"Inserire un valore con al massimo due decimali")</f>
        <v>Inserire un valore con al massimo due decimali</v>
      </c>
      <c r="I37" s="39"/>
      <c r="J37" s="39"/>
      <c r="K37" s="39"/>
      <c r="L37" s="39"/>
    </row>
    <row r="38" spans="1:13" ht="15" customHeight="1">
      <c r="A38" s="89" t="s">
        <v>15</v>
      </c>
      <c r="B38" s="90"/>
      <c r="C38" s="66" t="s">
        <v>9</v>
      </c>
      <c r="D38" s="132"/>
      <c r="E38" s="133"/>
      <c r="F38" s="218" t="s">
        <v>92</v>
      </c>
      <c r="G38" s="219"/>
      <c r="H38" s="64" t="str">
        <f>IF(TYPE(D38)=1,IF(OR(ROUNDDOWN(D38,2)&lt;&gt;D38,D38&lt;=0),"Inserire un valore con al massimo due decimali"," "),"Inserire un valore con al massimo due decimali")</f>
        <v>Inserire un valore con al massimo due decimali</v>
      </c>
      <c r="I38" s="39"/>
      <c r="J38" s="39"/>
      <c r="K38" s="39"/>
      <c r="L38" s="39"/>
    </row>
    <row r="39" spans="1:13" ht="15" customHeight="1">
      <c r="A39" s="89" t="s">
        <v>16</v>
      </c>
      <c r="B39" s="90"/>
      <c r="C39" s="66" t="s">
        <v>9</v>
      </c>
      <c r="D39" s="132"/>
      <c r="E39" s="133"/>
      <c r="F39" s="218" t="s">
        <v>92</v>
      </c>
      <c r="G39" s="219"/>
      <c r="H39" s="64" t="str">
        <f>IF(TYPE(D39)=1,IF(OR(ROUNDDOWN(D39,2)&lt;&gt;D39,D39&lt;=0),"Inserire un valore con al massimo due decimali"," "),"Inserire un valore con al massimo due decimali")</f>
        <v>Inserire un valore con al massimo due decimali</v>
      </c>
      <c r="I39" s="39"/>
      <c r="J39" s="39"/>
      <c r="K39" s="39"/>
      <c r="L39" s="39"/>
    </row>
    <row r="40" spans="1:13" ht="15" customHeight="1">
      <c r="A40" s="89" t="s">
        <v>88</v>
      </c>
      <c r="B40" s="90"/>
      <c r="C40" s="66" t="s">
        <v>9</v>
      </c>
      <c r="D40" s="168"/>
      <c r="E40" s="169"/>
      <c r="F40" s="220">
        <f>D39*1.3</f>
        <v>0</v>
      </c>
      <c r="G40" s="221"/>
      <c r="H40" s="64"/>
      <c r="I40" s="39"/>
      <c r="J40" s="39"/>
      <c r="K40" s="39"/>
      <c r="L40" s="39"/>
    </row>
    <row r="41" spans="1:13" ht="15" customHeight="1">
      <c r="A41" s="89" t="s">
        <v>10</v>
      </c>
      <c r="B41" s="90"/>
      <c r="C41" s="66" t="s">
        <v>9</v>
      </c>
      <c r="D41" s="132"/>
      <c r="E41" s="133"/>
      <c r="F41" s="218" t="s">
        <v>92</v>
      </c>
      <c r="G41" s="219"/>
      <c r="H41" s="64" t="str">
        <f>IF(TYPE(D41)=1,IF(OR(ROUNDDOWN(D41,2)&lt;&gt;D41,D41&lt;=0),"Inserire un valore con al massimo due decimali"," "),"Inserire un valore con al massimo due decimali")</f>
        <v>Inserire un valore con al massimo due decimali</v>
      </c>
      <c r="I41" s="39"/>
      <c r="J41" s="39"/>
      <c r="K41" s="39"/>
      <c r="L41" s="39"/>
    </row>
    <row r="42" spans="1:13" ht="15" customHeight="1">
      <c r="A42" s="89" t="s">
        <v>89</v>
      </c>
      <c r="B42" s="90"/>
      <c r="C42" s="66" t="s">
        <v>9</v>
      </c>
      <c r="D42" s="148" t="s">
        <v>92</v>
      </c>
      <c r="E42" s="149"/>
      <c r="F42" s="220">
        <f>D41*1.3</f>
        <v>0</v>
      </c>
      <c r="G42" s="221"/>
      <c r="H42" s="64"/>
      <c r="I42" s="39"/>
      <c r="J42" s="39"/>
      <c r="K42" s="39"/>
      <c r="L42" s="39"/>
    </row>
    <row r="43" spans="1:13" ht="15" customHeight="1" thickBot="1">
      <c r="A43" s="83" t="s">
        <v>90</v>
      </c>
      <c r="B43" s="84"/>
      <c r="C43" s="3" t="s">
        <v>9</v>
      </c>
      <c r="D43" s="229" t="s">
        <v>92</v>
      </c>
      <c r="E43" s="230"/>
      <c r="F43" s="231"/>
      <c r="G43" s="232"/>
      <c r="H43" s="64" t="str">
        <f>IF(TYPE(F43)=1,IF(OR(ROUNDDOWN(F43,2)&lt;&gt;F43,F43&lt;=0),"Inserire un valore con al massimo due decimali"," "),"Inserire un valore con al massimo due decimali")</f>
        <v>Inserire un valore con al massimo due decimali</v>
      </c>
      <c r="I43" s="39"/>
      <c r="J43" s="39"/>
      <c r="K43" s="39"/>
      <c r="L43" s="39"/>
    </row>
    <row r="44" spans="1:13" ht="15" customHeight="1">
      <c r="A44" s="48"/>
      <c r="B44" s="48"/>
      <c r="C44" s="48"/>
      <c r="D44" s="79"/>
      <c r="E44" s="79"/>
      <c r="F44" s="62"/>
      <c r="G44" s="62"/>
      <c r="H44" s="62"/>
      <c r="I44" s="62"/>
      <c r="J44" s="62"/>
      <c r="K44" s="62"/>
      <c r="L44" s="62"/>
      <c r="M44" s="62"/>
    </row>
    <row r="45" spans="1:13">
      <c r="A45" s="49" t="s">
        <v>24</v>
      </c>
      <c r="B45" s="50"/>
      <c r="C45" s="47"/>
      <c r="D45" s="47"/>
      <c r="E45" s="47"/>
      <c r="F45" s="47"/>
      <c r="G45" s="47"/>
      <c r="H45" s="47"/>
      <c r="I45" s="47"/>
      <c r="J45" s="48"/>
      <c r="K45" s="39"/>
    </row>
    <row r="46" spans="1:13">
      <c r="A46" s="50"/>
      <c r="B46" s="50"/>
      <c r="C46" s="47"/>
      <c r="D46" s="47"/>
      <c r="E46" s="47"/>
      <c r="F46" s="47"/>
      <c r="G46" s="47"/>
      <c r="H46" s="82" t="s">
        <v>98</v>
      </c>
      <c r="I46" s="82"/>
      <c r="J46" s="82"/>
      <c r="K46" s="39"/>
    </row>
    <row r="47" spans="1:13">
      <c r="A47" s="51"/>
      <c r="B47" s="51"/>
      <c r="C47" s="50"/>
      <c r="D47" s="50"/>
      <c r="E47" s="50"/>
      <c r="F47" s="52"/>
      <c r="G47" s="52"/>
      <c r="H47" s="40"/>
      <c r="I47" s="40"/>
      <c r="J47" s="48"/>
      <c r="K47" s="39"/>
    </row>
    <row r="48" spans="1:13">
      <c r="A48" s="51"/>
      <c r="B48" s="51"/>
      <c r="C48" s="50"/>
      <c r="D48" s="50"/>
      <c r="E48" s="50"/>
      <c r="F48" s="52"/>
      <c r="G48" s="52"/>
      <c r="H48" s="53" t="s">
        <v>33</v>
      </c>
      <c r="I48" s="53"/>
      <c r="J48" s="48"/>
      <c r="K48" s="39"/>
    </row>
    <row r="49" spans="1:25" ht="51" customHeight="1">
      <c r="A49" s="36"/>
      <c r="B49" s="97" t="s">
        <v>99</v>
      </c>
      <c r="C49" s="98"/>
      <c r="D49" s="98"/>
      <c r="E49" s="98"/>
      <c r="F49" s="98"/>
      <c r="G49" s="98"/>
      <c r="H49" s="98"/>
      <c r="I49" s="98"/>
      <c r="J49" s="98"/>
      <c r="K49" s="99"/>
    </row>
    <row r="50" spans="1:25" ht="15.75" thickBot="1">
      <c r="A50" s="51"/>
      <c r="B50" s="51"/>
      <c r="C50" s="50"/>
      <c r="D50" s="50"/>
      <c r="E50" s="50"/>
      <c r="F50" s="52"/>
      <c r="G50" s="52"/>
      <c r="H50" s="53"/>
      <c r="I50" s="53"/>
      <c r="J50" s="48"/>
      <c r="K50" s="39"/>
    </row>
    <row r="51" spans="1:25" ht="17.25" customHeight="1" thickBot="1">
      <c r="A51" s="195" t="s">
        <v>20</v>
      </c>
      <c r="B51" s="196"/>
      <c r="C51" s="196"/>
      <c r="D51" s="196"/>
      <c r="E51" s="196"/>
      <c r="F51" s="196"/>
      <c r="G51" s="196"/>
      <c r="H51" s="196"/>
      <c r="I51" s="196"/>
      <c r="J51" s="196"/>
      <c r="K51" s="197"/>
    </row>
    <row r="52" spans="1:25" ht="15.75" thickBo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25" ht="30" customHeight="1">
      <c r="A53" s="233" t="s">
        <v>19</v>
      </c>
      <c r="B53" s="234"/>
      <c r="C53" s="234"/>
      <c r="D53" s="234"/>
      <c r="E53" s="234"/>
      <c r="F53" s="234"/>
      <c r="G53" s="234"/>
      <c r="H53" s="234"/>
      <c r="I53" s="234"/>
      <c r="J53" s="234"/>
      <c r="K53" s="235"/>
    </row>
    <row r="54" spans="1:25" ht="28.5" customHeight="1">
      <c r="A54" s="181" t="s">
        <v>40</v>
      </c>
      <c r="B54" s="182"/>
      <c r="C54" s="182"/>
      <c r="D54" s="182"/>
      <c r="E54" s="182"/>
      <c r="F54" s="182"/>
      <c r="G54" s="182"/>
      <c r="H54" s="182"/>
      <c r="I54" s="182"/>
      <c r="J54" s="201" t="str">
        <f>IF(OR(L8="Inserire un valore con al massimo due decimali",L9="Inserire un valore con al massimo due decimali",L10="Inserire un valore con al massimo due decimali",L11="Inserire un valore con al massimo due decimali",L12="Inserire un valore con al massimo due decimali",L13="Inserire un valore con al massimo due decimali",L14="Inserire un valore con al massimo due decimali", L15="Inserire un valore con al massimo due decimali",L16="Inserire un valore con al massimo due decimali",L17="Inserire un valore con al massimo due decimali",L18="Inserire un valore con al massimo due decimali",L19="Inserire un valore con al massimo due decimali",L20="Inserire un valore con al massimo due decimali",L21="Inserire un valore con al massimo due decimali",L22="Inserire un valore con al massimo due decimali",L23="Inserire un valore con al massimo due decimali",L24="Inserire un valore con al massimo due decimali",L25="Inserire un valore con al massimo due decimali",L26="Inserire un valore con al massimo due decimali",L27="Inserire un valore con al massimo due decimali",L28="Inserire un valore con al massimo due decimali",L29="Inserire un valore con al massimo due decimali",L30="Inserire un valore con al massimo due decimali"),"Inserire tutti i canoni unitari"," ")</f>
        <v>Inserire tutti i canoni unitari</v>
      </c>
      <c r="K54" s="202"/>
    </row>
    <row r="55" spans="1:25" ht="28.5" customHeight="1">
      <c r="A55" s="181" t="s">
        <v>41</v>
      </c>
      <c r="B55" s="182"/>
      <c r="C55" s="182"/>
      <c r="D55" s="182"/>
      <c r="E55" s="182"/>
      <c r="F55" s="182"/>
      <c r="G55" s="182"/>
      <c r="H55" s="182"/>
      <c r="I55" s="182"/>
      <c r="J55" s="203" t="str">
        <f>IF(OR(H36="Inserire un valore con al massimo due decimali", H37="Inserire un valore con al massimo due decimali",H38="Inserire un valore con al massimo due decimali", H39="Inserire un valore con al massimo due decimali", H41="Inserire un valore con al massimo due decimali", H43="Inserire un valore con al massimo due decimali"),"Inserire tutte le tariffe unitarie"," ")</f>
        <v>Inserire tutte le tariffe unitarie</v>
      </c>
      <c r="K55" s="204"/>
    </row>
    <row r="56" spans="1:25" ht="28.5" customHeight="1">
      <c r="A56" s="224" t="s">
        <v>95</v>
      </c>
      <c r="B56" s="225"/>
      <c r="C56" s="225"/>
      <c r="D56" s="225"/>
      <c r="E56" s="225"/>
      <c r="F56" s="225"/>
      <c r="G56" s="226"/>
      <c r="H56" s="208">
        <v>32070000</v>
      </c>
      <c r="I56" s="209"/>
      <c r="J56" s="227" t="str">
        <f>IF(H93=0," ",IF((H93-H92)&gt;H56,"Importo massimo superato!"," "))</f>
        <v xml:space="preserve"> </v>
      </c>
      <c r="K56" s="228"/>
    </row>
    <row r="57" spans="1:25" ht="28.5" customHeight="1">
      <c r="A57" s="224" t="s">
        <v>97</v>
      </c>
      <c r="B57" s="225"/>
      <c r="C57" s="225"/>
      <c r="D57" s="225"/>
      <c r="E57" s="225"/>
      <c r="F57" s="225"/>
      <c r="G57" s="226"/>
      <c r="H57" s="208">
        <v>1200000</v>
      </c>
      <c r="I57" s="209"/>
      <c r="J57" s="227" t="str">
        <f>IF(H92=0," ",IF(H92&gt;H57,"Importo massimo superato!"," "))</f>
        <v xml:space="preserve"> </v>
      </c>
      <c r="K57" s="228"/>
    </row>
    <row r="58" spans="1:25" ht="28.5" customHeight="1" thickBot="1">
      <c r="A58" s="211" t="s">
        <v>96</v>
      </c>
      <c r="B58" s="212"/>
      <c r="C58" s="212"/>
      <c r="D58" s="212"/>
      <c r="E58" s="212"/>
      <c r="F58" s="212"/>
      <c r="G58" s="213"/>
      <c r="H58" s="170">
        <v>13030000</v>
      </c>
      <c r="I58" s="171"/>
      <c r="J58" s="222" t="str">
        <f>IF(H113=0," ",IF(H113&gt;H58,"Importo massimo superato!"," "))</f>
        <v xml:space="preserve"> </v>
      </c>
      <c r="K58" s="223"/>
    </row>
    <row r="59" spans="1:25" s="13" customForma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8"/>
      <c r="M59" s="39"/>
      <c r="N59" s="39"/>
      <c r="O59" s="39"/>
      <c r="P59" s="39"/>
      <c r="Q59" s="39"/>
      <c r="R59" s="39"/>
    </row>
    <row r="60" spans="1:25" s="12" customFormat="1">
      <c r="A60" s="49" t="s">
        <v>24</v>
      </c>
      <c r="B60" s="50"/>
      <c r="C60" s="47"/>
      <c r="D60" s="47"/>
      <c r="E60" s="47"/>
      <c r="F60" s="47"/>
      <c r="G60" s="47"/>
      <c r="H60" s="47"/>
      <c r="I60" s="47"/>
      <c r="J60" s="48"/>
      <c r="K60" s="52"/>
      <c r="L60" s="40"/>
      <c r="M60" s="40"/>
      <c r="N60" s="40"/>
      <c r="O60" s="40"/>
      <c r="P60" s="40"/>
      <c r="Q60" s="40"/>
      <c r="R60" s="40"/>
    </row>
    <row r="61" spans="1:25" s="12" customFormat="1">
      <c r="A61" s="50"/>
      <c r="B61" s="50"/>
      <c r="C61" s="47"/>
      <c r="D61" s="47"/>
      <c r="E61" s="47"/>
      <c r="F61" s="47"/>
      <c r="G61" s="47"/>
      <c r="H61" s="82" t="s">
        <v>98</v>
      </c>
      <c r="I61" s="82"/>
      <c r="J61" s="82"/>
      <c r="K61" s="52"/>
      <c r="L61" s="40"/>
      <c r="M61" s="40"/>
      <c r="N61" s="40"/>
      <c r="O61" s="40"/>
      <c r="P61" s="40"/>
      <c r="Q61" s="40"/>
      <c r="R61" s="40"/>
    </row>
    <row r="62" spans="1:25" s="12" customFormat="1">
      <c r="A62" s="51"/>
      <c r="B62" s="51"/>
      <c r="C62" s="50"/>
      <c r="D62" s="50"/>
      <c r="E62" s="50"/>
      <c r="F62" s="52"/>
      <c r="G62" s="52"/>
      <c r="H62" s="40"/>
      <c r="I62" s="40"/>
      <c r="J62" s="48"/>
      <c r="K62" s="52"/>
      <c r="L62" s="40"/>
      <c r="M62" s="40"/>
      <c r="N62" s="40"/>
      <c r="O62" s="40"/>
      <c r="P62" s="40"/>
      <c r="Q62" s="40"/>
      <c r="R62" s="40"/>
    </row>
    <row r="63" spans="1:25" s="12" customFormat="1">
      <c r="A63" s="51"/>
      <c r="B63" s="51"/>
      <c r="C63" s="50"/>
      <c r="D63" s="50"/>
      <c r="E63" s="50"/>
      <c r="F63" s="52"/>
      <c r="G63" s="52"/>
      <c r="H63" s="53" t="s">
        <v>34</v>
      </c>
      <c r="I63" s="53"/>
      <c r="J63" s="48"/>
      <c r="K63" s="52"/>
      <c r="L63" s="40"/>
      <c r="M63" s="40"/>
      <c r="N63" s="40"/>
      <c r="O63" s="40"/>
      <c r="P63" s="40"/>
      <c r="Q63" s="40"/>
      <c r="R63" s="40"/>
    </row>
    <row r="64" spans="1:25" s="1" customFormat="1" ht="51" customHeight="1">
      <c r="A64" s="36"/>
      <c r="B64" s="97" t="s">
        <v>99</v>
      </c>
      <c r="C64" s="98"/>
      <c r="D64" s="98"/>
      <c r="E64" s="98"/>
      <c r="F64" s="98"/>
      <c r="G64" s="98"/>
      <c r="H64" s="98"/>
      <c r="I64" s="98"/>
      <c r="J64" s="98"/>
      <c r="K64" s="99"/>
      <c r="L64" s="37"/>
      <c r="M64" s="60"/>
      <c r="N64" s="60"/>
      <c r="O64" s="60"/>
      <c r="P64" s="60"/>
      <c r="Q64" s="60"/>
      <c r="R64" s="60"/>
      <c r="Y64" s="2"/>
    </row>
    <row r="65" spans="1:18" s="12" customFormat="1" ht="15.75" thickBot="1">
      <c r="A65" s="51"/>
      <c r="B65" s="51"/>
      <c r="C65" s="50"/>
      <c r="D65" s="50"/>
      <c r="E65" s="50"/>
      <c r="F65" s="52"/>
      <c r="G65" s="52"/>
      <c r="H65" s="52"/>
      <c r="I65" s="52"/>
      <c r="J65" s="48"/>
      <c r="K65" s="52"/>
      <c r="L65" s="40"/>
      <c r="M65" s="40"/>
      <c r="N65" s="40"/>
      <c r="O65" s="40"/>
      <c r="P65" s="40"/>
      <c r="Q65" s="40"/>
      <c r="R65" s="40"/>
    </row>
    <row r="66" spans="1:18" ht="17.25" customHeight="1" thickBot="1">
      <c r="A66" s="195" t="s">
        <v>37</v>
      </c>
      <c r="B66" s="196"/>
      <c r="C66" s="196"/>
      <c r="D66" s="196"/>
      <c r="E66" s="196"/>
      <c r="F66" s="196"/>
      <c r="G66" s="196"/>
      <c r="H66" s="196"/>
      <c r="I66" s="196"/>
      <c r="J66" s="196"/>
      <c r="K66" s="197"/>
    </row>
    <row r="67" spans="1:18" ht="15.75" thickBot="1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</row>
    <row r="68" spans="1:18" ht="46.5" customHeight="1" thickBot="1">
      <c r="A68" s="100" t="s">
        <v>7</v>
      </c>
      <c r="B68" s="101"/>
      <c r="C68" s="104" t="s">
        <v>21</v>
      </c>
      <c r="D68" s="106" t="s">
        <v>85</v>
      </c>
      <c r="E68" s="107"/>
      <c r="F68" s="107"/>
      <c r="G68" s="108"/>
      <c r="H68" s="199" t="s">
        <v>23</v>
      </c>
      <c r="I68" s="39"/>
      <c r="J68" s="39"/>
      <c r="K68" s="39"/>
      <c r="L68" s="39"/>
    </row>
    <row r="69" spans="1:18" s="11" customFormat="1" ht="30.75" customHeight="1" thickBot="1">
      <c r="A69" s="102"/>
      <c r="B69" s="103"/>
      <c r="C69" s="105"/>
      <c r="D69" s="16" t="s">
        <v>30</v>
      </c>
      <c r="E69" s="17" t="s">
        <v>29</v>
      </c>
      <c r="F69" s="80" t="s">
        <v>2</v>
      </c>
      <c r="G69" s="67" t="s">
        <v>3</v>
      </c>
      <c r="H69" s="200"/>
      <c r="I69" s="41"/>
      <c r="J69" s="41"/>
      <c r="K69" s="41"/>
      <c r="L69" s="41"/>
      <c r="M69" s="41"/>
      <c r="N69" s="41"/>
      <c r="O69" s="41"/>
      <c r="P69" s="41"/>
      <c r="Q69" s="41"/>
      <c r="R69" s="41"/>
    </row>
    <row r="70" spans="1:18" ht="15" customHeight="1">
      <c r="A70" s="205" t="s">
        <v>8</v>
      </c>
      <c r="B70" s="14" t="s">
        <v>44</v>
      </c>
      <c r="C70" s="29" t="s">
        <v>68</v>
      </c>
      <c r="D70" s="10">
        <v>66</v>
      </c>
      <c r="E70" s="10">
        <v>66</v>
      </c>
      <c r="F70" s="10">
        <v>66</v>
      </c>
      <c r="G70" s="10">
        <v>66</v>
      </c>
      <c r="H70" s="28">
        <f t="shared" ref="H70:H91" si="17">IF(L8="Inserire un valore con al massimo due decimali",0,IF(OR(TYPE(F8)&gt;1,F8&lt;0)," ",ROUND(SUM(D70*D8*3,E70*F8*9,F70*H8*12,G70*J8*12),2)))</f>
        <v>0</v>
      </c>
      <c r="I70" s="39"/>
      <c r="J70" s="39"/>
      <c r="K70" s="39"/>
      <c r="L70" s="39"/>
    </row>
    <row r="71" spans="1:18">
      <c r="A71" s="206"/>
      <c r="B71" s="66" t="s">
        <v>45</v>
      </c>
      <c r="C71" s="30" t="s">
        <v>68</v>
      </c>
      <c r="D71" s="4">
        <v>3</v>
      </c>
      <c r="E71" s="4">
        <v>3</v>
      </c>
      <c r="F71" s="4">
        <v>3</v>
      </c>
      <c r="G71" s="4">
        <v>3</v>
      </c>
      <c r="H71" s="61">
        <f t="shared" si="17"/>
        <v>0</v>
      </c>
      <c r="I71" s="39"/>
      <c r="J71" s="39"/>
      <c r="K71" s="39"/>
      <c r="L71" s="39"/>
    </row>
    <row r="72" spans="1:18">
      <c r="A72" s="206"/>
      <c r="B72" s="66" t="s">
        <v>46</v>
      </c>
      <c r="C72" s="30" t="s">
        <v>68</v>
      </c>
      <c r="D72" s="4">
        <v>507</v>
      </c>
      <c r="E72" s="4">
        <v>507</v>
      </c>
      <c r="F72" s="4">
        <v>507</v>
      </c>
      <c r="G72" s="4">
        <v>507</v>
      </c>
      <c r="H72" s="21">
        <f t="shared" si="17"/>
        <v>0</v>
      </c>
      <c r="I72" s="39"/>
      <c r="J72" s="39"/>
      <c r="K72" s="39"/>
      <c r="L72" s="39"/>
    </row>
    <row r="73" spans="1:18">
      <c r="A73" s="206"/>
      <c r="B73" s="66" t="s">
        <v>47</v>
      </c>
      <c r="C73" s="30" t="s">
        <v>68</v>
      </c>
      <c r="D73" s="4">
        <v>5</v>
      </c>
      <c r="E73" s="4">
        <v>5</v>
      </c>
      <c r="F73" s="4">
        <v>5</v>
      </c>
      <c r="G73" s="4">
        <v>5</v>
      </c>
      <c r="H73" s="21">
        <f t="shared" si="17"/>
        <v>0</v>
      </c>
      <c r="I73" s="39"/>
      <c r="J73" s="39"/>
      <c r="K73" s="39"/>
      <c r="L73" s="39"/>
    </row>
    <row r="74" spans="1:18">
      <c r="A74" s="206"/>
      <c r="B74" s="66" t="s">
        <v>48</v>
      </c>
      <c r="C74" s="30" t="s">
        <v>68</v>
      </c>
      <c r="D74" s="4">
        <v>89</v>
      </c>
      <c r="E74" s="4">
        <v>89</v>
      </c>
      <c r="F74" s="4">
        <v>89</v>
      </c>
      <c r="G74" s="4">
        <v>89</v>
      </c>
      <c r="H74" s="21">
        <f t="shared" si="17"/>
        <v>0</v>
      </c>
      <c r="I74" s="39"/>
      <c r="J74" s="39"/>
      <c r="K74" s="39"/>
      <c r="L74" s="39"/>
    </row>
    <row r="75" spans="1:18">
      <c r="A75" s="206"/>
      <c r="B75" s="66" t="s">
        <v>49</v>
      </c>
      <c r="C75" s="30" t="s">
        <v>68</v>
      </c>
      <c r="D75" s="4">
        <v>31</v>
      </c>
      <c r="E75" s="4">
        <v>31</v>
      </c>
      <c r="F75" s="4">
        <v>31</v>
      </c>
      <c r="G75" s="4">
        <v>31</v>
      </c>
      <c r="H75" s="21">
        <f t="shared" si="17"/>
        <v>0</v>
      </c>
      <c r="I75" s="39"/>
      <c r="J75" s="39"/>
      <c r="K75" s="39"/>
      <c r="L75" s="39"/>
    </row>
    <row r="76" spans="1:18">
      <c r="A76" s="206"/>
      <c r="B76" s="66" t="s">
        <v>50</v>
      </c>
      <c r="C76" s="30" t="s">
        <v>68</v>
      </c>
      <c r="D76" s="4">
        <v>84</v>
      </c>
      <c r="E76" s="4">
        <v>84</v>
      </c>
      <c r="F76" s="4">
        <v>84</v>
      </c>
      <c r="G76" s="4">
        <v>84</v>
      </c>
      <c r="H76" s="21">
        <f t="shared" si="17"/>
        <v>0</v>
      </c>
      <c r="I76" s="39"/>
      <c r="J76" s="39"/>
      <c r="K76" s="39"/>
      <c r="L76" s="39"/>
    </row>
    <row r="77" spans="1:18">
      <c r="A77" s="206"/>
      <c r="B77" s="66" t="s">
        <v>51</v>
      </c>
      <c r="C77" s="30" t="s">
        <v>68</v>
      </c>
      <c r="D77" s="4">
        <v>271</v>
      </c>
      <c r="E77" s="4">
        <v>271</v>
      </c>
      <c r="F77" s="4">
        <v>271</v>
      </c>
      <c r="G77" s="4">
        <v>271</v>
      </c>
      <c r="H77" s="21">
        <f t="shared" si="17"/>
        <v>0</v>
      </c>
      <c r="I77" s="39"/>
      <c r="J77" s="39"/>
      <c r="K77" s="39"/>
      <c r="L77" s="39"/>
    </row>
    <row r="78" spans="1:18">
      <c r="A78" s="206"/>
      <c r="B78" s="66" t="s">
        <v>52</v>
      </c>
      <c r="C78" s="30" t="s">
        <v>68</v>
      </c>
      <c r="D78" s="4">
        <v>99</v>
      </c>
      <c r="E78" s="4">
        <v>99</v>
      </c>
      <c r="F78" s="4">
        <v>99</v>
      </c>
      <c r="G78" s="4">
        <v>99</v>
      </c>
      <c r="H78" s="21">
        <f t="shared" si="17"/>
        <v>0</v>
      </c>
      <c r="I78" s="39"/>
      <c r="J78" s="39"/>
      <c r="K78" s="39"/>
      <c r="L78" s="39"/>
    </row>
    <row r="79" spans="1:18">
      <c r="A79" s="206"/>
      <c r="B79" s="66" t="s">
        <v>53</v>
      </c>
      <c r="C79" s="24" t="s">
        <v>69</v>
      </c>
      <c r="D79" s="81">
        <v>20</v>
      </c>
      <c r="E79" s="4">
        <v>20</v>
      </c>
      <c r="F79" s="4">
        <v>20</v>
      </c>
      <c r="G79" s="4">
        <v>20</v>
      </c>
      <c r="H79" s="21">
        <f t="shared" si="17"/>
        <v>0</v>
      </c>
      <c r="I79" s="39"/>
      <c r="J79" s="39"/>
      <c r="K79" s="39"/>
      <c r="L79" s="39"/>
    </row>
    <row r="80" spans="1:18">
      <c r="A80" s="206"/>
      <c r="B80" s="66" t="s">
        <v>54</v>
      </c>
      <c r="C80" s="24" t="s">
        <v>70</v>
      </c>
      <c r="D80" s="81">
        <v>0</v>
      </c>
      <c r="E80" s="4">
        <v>0</v>
      </c>
      <c r="F80" s="4">
        <v>0</v>
      </c>
      <c r="G80" s="4">
        <v>0</v>
      </c>
      <c r="H80" s="21">
        <f t="shared" si="17"/>
        <v>0</v>
      </c>
      <c r="I80" s="39"/>
      <c r="J80" s="39"/>
      <c r="K80" s="39"/>
      <c r="L80" s="39"/>
    </row>
    <row r="81" spans="1:12">
      <c r="A81" s="206"/>
      <c r="B81" s="66" t="s">
        <v>55</v>
      </c>
      <c r="C81" s="24" t="s">
        <v>71</v>
      </c>
      <c r="D81" s="81">
        <v>0</v>
      </c>
      <c r="E81" s="4">
        <v>0</v>
      </c>
      <c r="F81" s="4">
        <v>0</v>
      </c>
      <c r="G81" s="4">
        <v>0</v>
      </c>
      <c r="H81" s="21">
        <f t="shared" si="17"/>
        <v>0</v>
      </c>
      <c r="I81" s="39"/>
      <c r="J81" s="39"/>
      <c r="K81" s="39"/>
      <c r="L81" s="39"/>
    </row>
    <row r="82" spans="1:12">
      <c r="A82" s="206"/>
      <c r="B82" s="63" t="s">
        <v>56</v>
      </c>
      <c r="C82" s="24" t="s">
        <v>72</v>
      </c>
      <c r="D82" s="81">
        <v>6</v>
      </c>
      <c r="E82" s="4">
        <v>6</v>
      </c>
      <c r="F82" s="4">
        <v>6</v>
      </c>
      <c r="G82" s="4">
        <v>6</v>
      </c>
      <c r="H82" s="21">
        <f t="shared" si="17"/>
        <v>0</v>
      </c>
      <c r="I82" s="39"/>
      <c r="J82" s="39"/>
      <c r="K82" s="39"/>
      <c r="L82" s="39"/>
    </row>
    <row r="83" spans="1:12">
      <c r="A83" s="206"/>
      <c r="B83" s="63" t="s">
        <v>57</v>
      </c>
      <c r="C83" s="24" t="s">
        <v>73</v>
      </c>
      <c r="D83" s="81">
        <v>22300</v>
      </c>
      <c r="E83" s="4">
        <v>22300</v>
      </c>
      <c r="F83" s="4">
        <v>22300</v>
      </c>
      <c r="G83" s="4">
        <v>22300</v>
      </c>
      <c r="H83" s="21">
        <f t="shared" si="17"/>
        <v>0</v>
      </c>
      <c r="I83" s="39"/>
      <c r="J83" s="39"/>
      <c r="K83" s="39"/>
      <c r="L83" s="39"/>
    </row>
    <row r="84" spans="1:12">
      <c r="A84" s="206"/>
      <c r="B84" s="63" t="s">
        <v>58</v>
      </c>
      <c r="C84" s="24" t="s">
        <v>74</v>
      </c>
      <c r="D84" s="81">
        <v>777</v>
      </c>
      <c r="E84" s="4">
        <v>777</v>
      </c>
      <c r="F84" s="4">
        <v>777</v>
      </c>
      <c r="G84" s="4">
        <v>777</v>
      </c>
      <c r="H84" s="21">
        <f t="shared" si="17"/>
        <v>0</v>
      </c>
      <c r="I84" s="39"/>
      <c r="J84" s="39"/>
      <c r="K84" s="39"/>
      <c r="L84" s="39"/>
    </row>
    <row r="85" spans="1:12">
      <c r="A85" s="206"/>
      <c r="B85" s="63" t="s">
        <v>59</v>
      </c>
      <c r="C85" s="24" t="s">
        <v>76</v>
      </c>
      <c r="D85" s="81">
        <v>26</v>
      </c>
      <c r="E85" s="4">
        <v>26</v>
      </c>
      <c r="F85" s="4">
        <v>26</v>
      </c>
      <c r="G85" s="4">
        <v>26</v>
      </c>
      <c r="H85" s="35">
        <f t="shared" si="17"/>
        <v>0</v>
      </c>
      <c r="I85" s="39"/>
      <c r="J85" s="39"/>
      <c r="K85" s="39"/>
      <c r="L85" s="39"/>
    </row>
    <row r="86" spans="1:12">
      <c r="A86" s="206"/>
      <c r="B86" s="63" t="s">
        <v>60</v>
      </c>
      <c r="C86" s="24" t="s">
        <v>75</v>
      </c>
      <c r="D86" s="81">
        <v>14</v>
      </c>
      <c r="E86" s="4">
        <v>14</v>
      </c>
      <c r="F86" s="4">
        <v>14</v>
      </c>
      <c r="G86" s="4">
        <v>14</v>
      </c>
      <c r="H86" s="61">
        <f t="shared" si="17"/>
        <v>0</v>
      </c>
      <c r="I86" s="39"/>
      <c r="J86" s="39"/>
      <c r="K86" s="39"/>
      <c r="L86" s="39"/>
    </row>
    <row r="87" spans="1:12">
      <c r="A87" s="206"/>
      <c r="B87" s="63" t="s">
        <v>61</v>
      </c>
      <c r="C87" s="31" t="s">
        <v>77</v>
      </c>
      <c r="D87" s="81">
        <v>0</v>
      </c>
      <c r="E87" s="4">
        <v>0</v>
      </c>
      <c r="F87" s="4">
        <v>0</v>
      </c>
      <c r="G87" s="4">
        <v>0</v>
      </c>
      <c r="H87" s="21">
        <f t="shared" si="17"/>
        <v>0</v>
      </c>
      <c r="I87" s="39"/>
      <c r="J87" s="39"/>
      <c r="K87" s="39"/>
      <c r="L87" s="39"/>
    </row>
    <row r="88" spans="1:12">
      <c r="A88" s="206"/>
      <c r="B88" s="63" t="s">
        <v>62</v>
      </c>
      <c r="C88" s="31" t="s">
        <v>78</v>
      </c>
      <c r="D88" s="81">
        <v>0</v>
      </c>
      <c r="E88" s="4">
        <v>0</v>
      </c>
      <c r="F88" s="4">
        <v>0</v>
      </c>
      <c r="G88" s="4">
        <v>0</v>
      </c>
      <c r="H88" s="21">
        <f t="shared" si="17"/>
        <v>0</v>
      </c>
      <c r="I88" s="39"/>
      <c r="J88" s="39"/>
      <c r="K88" s="39"/>
      <c r="L88" s="39"/>
    </row>
    <row r="89" spans="1:12">
      <c r="A89" s="206"/>
      <c r="B89" s="63" t="s">
        <v>63</v>
      </c>
      <c r="C89" s="31" t="s">
        <v>79</v>
      </c>
      <c r="D89" s="81">
        <v>2</v>
      </c>
      <c r="E89" s="4">
        <v>2</v>
      </c>
      <c r="F89" s="4">
        <v>2</v>
      </c>
      <c r="G89" s="4">
        <v>2</v>
      </c>
      <c r="H89" s="21">
        <f t="shared" si="17"/>
        <v>0</v>
      </c>
      <c r="I89" s="39"/>
      <c r="J89" s="39"/>
      <c r="K89" s="39"/>
      <c r="L89" s="39"/>
    </row>
    <row r="90" spans="1:12">
      <c r="A90" s="206"/>
      <c r="B90" s="66" t="s">
        <v>81</v>
      </c>
      <c r="C90" s="24" t="s">
        <v>22</v>
      </c>
      <c r="D90" s="81">
        <v>100</v>
      </c>
      <c r="E90" s="4">
        <v>100</v>
      </c>
      <c r="F90" s="4">
        <v>100</v>
      </c>
      <c r="G90" s="4">
        <v>100</v>
      </c>
      <c r="H90" s="21">
        <f t="shared" si="17"/>
        <v>0</v>
      </c>
      <c r="I90" s="39"/>
      <c r="J90" s="39"/>
      <c r="K90" s="39"/>
      <c r="L90" s="39"/>
    </row>
    <row r="91" spans="1:12">
      <c r="A91" s="207"/>
      <c r="B91" s="66" t="s">
        <v>80</v>
      </c>
      <c r="C91" s="24" t="s">
        <v>22</v>
      </c>
      <c r="D91" s="81">
        <v>37</v>
      </c>
      <c r="E91" s="4">
        <v>37</v>
      </c>
      <c r="F91" s="4">
        <v>37</v>
      </c>
      <c r="G91" s="4">
        <v>37</v>
      </c>
      <c r="H91" s="21">
        <f t="shared" si="17"/>
        <v>0</v>
      </c>
      <c r="I91" s="39"/>
      <c r="J91" s="54"/>
      <c r="K91" s="39"/>
      <c r="L91" s="39"/>
    </row>
    <row r="92" spans="1:12" ht="15.75" thickBot="1">
      <c r="A92" s="27" t="s">
        <v>87</v>
      </c>
      <c r="B92" s="3" t="s">
        <v>42</v>
      </c>
      <c r="C92" s="23" t="s">
        <v>86</v>
      </c>
      <c r="D92" s="5">
        <v>0</v>
      </c>
      <c r="E92" s="6">
        <v>0</v>
      </c>
      <c r="F92" s="6">
        <v>6</v>
      </c>
      <c r="G92" s="7">
        <v>12</v>
      </c>
      <c r="H92" s="18">
        <f>IF(L30="Inserire un valore con al massimo due decimali",0,IF(OR(TYPE(D30)&gt;1,D30&lt;0)," ",ROUND(D30*SUM(D92:G92),2)))</f>
        <v>0</v>
      </c>
      <c r="I92" s="39"/>
      <c r="J92" s="39"/>
      <c r="K92" s="39"/>
      <c r="L92" s="39"/>
    </row>
    <row r="93" spans="1:12" ht="17.25" customHeight="1" thickBot="1">
      <c r="A93" s="93" t="s">
        <v>32</v>
      </c>
      <c r="B93" s="94"/>
      <c r="C93" s="94"/>
      <c r="D93" s="94"/>
      <c r="E93" s="94"/>
      <c r="F93" s="94"/>
      <c r="G93" s="198"/>
      <c r="H93" s="22">
        <f>SUM(H70:H92)</f>
        <v>0</v>
      </c>
      <c r="I93" s="39"/>
      <c r="J93" s="39"/>
      <c r="K93" s="39"/>
      <c r="L93" s="39"/>
    </row>
    <row r="94" spans="1:12" ht="17.25" customHeight="1">
      <c r="A94" s="38"/>
      <c r="B94" s="39"/>
      <c r="C94" s="39"/>
      <c r="D94" s="38"/>
      <c r="E94" s="38"/>
      <c r="F94" s="38"/>
      <c r="G94" s="38"/>
      <c r="H94" s="38"/>
      <c r="I94" s="38"/>
      <c r="J94" s="38"/>
      <c r="K94" s="38"/>
    </row>
    <row r="95" spans="1:12">
      <c r="A95" s="49" t="s">
        <v>24</v>
      </c>
      <c r="B95" s="50"/>
      <c r="C95" s="47"/>
      <c r="D95" s="47"/>
      <c r="E95" s="47"/>
      <c r="F95" s="47"/>
      <c r="G95" s="47"/>
      <c r="H95" s="47"/>
      <c r="I95" s="47"/>
      <c r="J95" s="48"/>
      <c r="K95" s="39"/>
    </row>
    <row r="96" spans="1:12">
      <c r="A96" s="50"/>
      <c r="B96" s="50"/>
      <c r="C96" s="47"/>
      <c r="D96" s="47"/>
      <c r="E96" s="47"/>
      <c r="F96" s="47"/>
      <c r="G96" s="47"/>
      <c r="H96" s="82" t="s">
        <v>98</v>
      </c>
      <c r="I96" s="82"/>
      <c r="J96" s="82"/>
      <c r="K96" s="39"/>
    </row>
    <row r="97" spans="1:12">
      <c r="A97" s="51"/>
      <c r="B97" s="51"/>
      <c r="C97" s="50"/>
      <c r="D97" s="50"/>
      <c r="E97" s="50"/>
      <c r="F97" s="52"/>
      <c r="G97" s="52"/>
      <c r="H97" s="40"/>
      <c r="I97" s="40"/>
      <c r="J97" s="48"/>
      <c r="K97" s="39"/>
    </row>
    <row r="98" spans="1:12">
      <c r="A98" s="51"/>
      <c r="B98" s="51"/>
      <c r="C98" s="50"/>
      <c r="D98" s="50"/>
      <c r="E98" s="50"/>
      <c r="F98" s="52"/>
      <c r="G98" s="52"/>
      <c r="H98" s="53" t="s">
        <v>35</v>
      </c>
      <c r="I98" s="53"/>
      <c r="J98" s="48"/>
      <c r="K98" s="39"/>
    </row>
    <row r="99" spans="1:12" ht="51" customHeight="1">
      <c r="A99" s="36"/>
      <c r="B99" s="97" t="s">
        <v>99</v>
      </c>
      <c r="C99" s="98"/>
      <c r="D99" s="98"/>
      <c r="E99" s="98"/>
      <c r="F99" s="98"/>
      <c r="G99" s="98"/>
      <c r="H99" s="98"/>
      <c r="I99" s="98"/>
      <c r="J99" s="98"/>
      <c r="K99" s="99"/>
    </row>
    <row r="100" spans="1:12" ht="15.75" thickBot="1">
      <c r="A100" s="51"/>
      <c r="B100" s="51"/>
      <c r="C100" s="50"/>
      <c r="D100" s="50"/>
      <c r="E100" s="50"/>
      <c r="F100" s="52"/>
      <c r="G100" s="52"/>
      <c r="H100" s="53"/>
      <c r="I100" s="53"/>
      <c r="J100" s="48"/>
      <c r="K100" s="39"/>
    </row>
    <row r="101" spans="1:12" ht="17.25" customHeight="1" thickBot="1">
      <c r="A101" s="195" t="s">
        <v>38</v>
      </c>
      <c r="B101" s="196"/>
      <c r="C101" s="196"/>
      <c r="D101" s="196"/>
      <c r="E101" s="196"/>
      <c r="F101" s="196"/>
      <c r="G101" s="196"/>
      <c r="H101" s="196"/>
      <c r="I101" s="196"/>
      <c r="J101" s="196"/>
      <c r="K101" s="197"/>
    </row>
    <row r="102" spans="1:12" ht="15.75" thickBot="1">
      <c r="A102" s="51"/>
      <c r="B102" s="51"/>
      <c r="C102" s="50"/>
      <c r="D102" s="50"/>
      <c r="E102" s="50"/>
      <c r="F102" s="52"/>
      <c r="G102" s="52"/>
      <c r="H102" s="53"/>
      <c r="I102" s="53"/>
      <c r="J102" s="48"/>
      <c r="K102" s="39"/>
    </row>
    <row r="103" spans="1:12" ht="17.25" thickBot="1">
      <c r="A103" s="183" t="s">
        <v>43</v>
      </c>
      <c r="B103" s="184"/>
      <c r="C103" s="184"/>
      <c r="D103" s="184"/>
      <c r="E103" s="184"/>
      <c r="F103" s="184"/>
      <c r="G103" s="185"/>
      <c r="H103" s="53"/>
      <c r="I103" s="53"/>
      <c r="J103" s="48"/>
      <c r="K103" s="39"/>
    </row>
    <row r="104" spans="1:12" ht="60" customHeight="1" thickBot="1">
      <c r="A104" s="85" t="s">
        <v>12</v>
      </c>
      <c r="B104" s="86"/>
      <c r="C104" s="73" t="s">
        <v>21</v>
      </c>
      <c r="D104" s="128" t="s">
        <v>17</v>
      </c>
      <c r="E104" s="128"/>
      <c r="F104" s="186" t="s">
        <v>91</v>
      </c>
      <c r="G104" s="128"/>
      <c r="H104" s="68" t="s">
        <v>23</v>
      </c>
      <c r="I104" s="69"/>
      <c r="J104" s="39"/>
      <c r="K104" s="39"/>
      <c r="L104" s="39"/>
    </row>
    <row r="105" spans="1:12" ht="15" customHeight="1">
      <c r="A105" s="87" t="s">
        <v>13</v>
      </c>
      <c r="B105" s="88"/>
      <c r="C105" s="74" t="s">
        <v>25</v>
      </c>
      <c r="D105" s="96">
        <v>1610</v>
      </c>
      <c r="E105" s="96"/>
      <c r="F105" s="187" t="s">
        <v>92</v>
      </c>
      <c r="G105" s="188"/>
      <c r="H105" s="76">
        <f>IF(H36="Inserire un valore con al massimo due decimali",0,IF(OR(TYPE(D36)&gt;1,D36&lt;0)," ",ROUND(((D36*D105)),2)))</f>
        <v>0</v>
      </c>
      <c r="I105" s="70"/>
      <c r="J105" s="39"/>
      <c r="K105" s="39"/>
      <c r="L105" s="39"/>
    </row>
    <row r="106" spans="1:12" ht="15" customHeight="1">
      <c r="A106" s="89" t="s">
        <v>14</v>
      </c>
      <c r="B106" s="90"/>
      <c r="C106" s="75" t="s">
        <v>25</v>
      </c>
      <c r="D106" s="95">
        <v>1350</v>
      </c>
      <c r="E106" s="95"/>
      <c r="F106" s="91" t="s">
        <v>92</v>
      </c>
      <c r="G106" s="92"/>
      <c r="H106" s="77">
        <f>IF(H37="Inserire un valore con al massimo due decimali",0,IF(OR(TYPE(D37)&gt;1,D37&lt;0)," ",ROUND(((D37*D106)),2)))</f>
        <v>0</v>
      </c>
      <c r="I106" s="70"/>
      <c r="J106" s="39"/>
      <c r="K106" s="39"/>
      <c r="L106" s="39"/>
    </row>
    <row r="107" spans="1:12" ht="15" customHeight="1">
      <c r="A107" s="89" t="s">
        <v>15</v>
      </c>
      <c r="B107" s="90"/>
      <c r="C107" s="75" t="s">
        <v>25</v>
      </c>
      <c r="D107" s="95">
        <v>5065</v>
      </c>
      <c r="E107" s="95"/>
      <c r="F107" s="91" t="s">
        <v>92</v>
      </c>
      <c r="G107" s="92"/>
      <c r="H107" s="77">
        <f>IF(H38="Inserire un valore con al massimo due decimali",0,IF(OR(TYPE(D38)&gt;1,D38&lt;0)," ",ROUND(((D38*D107)),2)))</f>
        <v>0</v>
      </c>
      <c r="I107" s="70"/>
      <c r="J107" s="39"/>
      <c r="K107" s="39"/>
      <c r="L107" s="39"/>
    </row>
    <row r="108" spans="1:12" ht="15" customHeight="1">
      <c r="A108" s="89" t="s">
        <v>16</v>
      </c>
      <c r="B108" s="90"/>
      <c r="C108" s="75" t="s">
        <v>25</v>
      </c>
      <c r="D108" s="95">
        <v>6325</v>
      </c>
      <c r="E108" s="95"/>
      <c r="F108" s="91" t="s">
        <v>92</v>
      </c>
      <c r="G108" s="92"/>
      <c r="H108" s="77">
        <f>IF(H39="Inserire un valore con al massimo due decimali",0,IF(OR(TYPE(D39)&gt;1,D39&lt;0)," ",ROUND(((D39*D108)),2)))</f>
        <v>0</v>
      </c>
      <c r="I108" s="70"/>
      <c r="J108" s="39"/>
      <c r="K108" s="39"/>
      <c r="L108" s="39"/>
    </row>
    <row r="109" spans="1:12" ht="15" customHeight="1">
      <c r="A109" s="89" t="s">
        <v>88</v>
      </c>
      <c r="B109" s="90"/>
      <c r="C109" s="75" t="s">
        <v>25</v>
      </c>
      <c r="D109" s="91" t="s">
        <v>92</v>
      </c>
      <c r="E109" s="92"/>
      <c r="F109" s="95">
        <v>670</v>
      </c>
      <c r="G109" s="95"/>
      <c r="H109" s="77">
        <f>IF(H40="Inserire un valore con al massimo due decimali",0,IF(OR(TYPE(F40)&gt;1,F40&lt;0)," ",ROUND(((F40*F109)),2)))</f>
        <v>0</v>
      </c>
      <c r="I109" s="70"/>
      <c r="J109" s="39"/>
      <c r="K109" s="39"/>
      <c r="L109" s="39"/>
    </row>
    <row r="110" spans="1:12" ht="15" customHeight="1">
      <c r="A110" s="89" t="s">
        <v>10</v>
      </c>
      <c r="B110" s="90"/>
      <c r="C110" s="75" t="s">
        <v>25</v>
      </c>
      <c r="D110" s="95">
        <v>6390</v>
      </c>
      <c r="E110" s="95"/>
      <c r="F110" s="91" t="s">
        <v>92</v>
      </c>
      <c r="G110" s="92"/>
      <c r="H110" s="77">
        <f>IF(H41="Inserire un valore con al massimo due decimali",0,IF(OR(TYPE(D41)&gt;1,D41&lt;0)," ",ROUND(((D41*D110)),2)))</f>
        <v>0</v>
      </c>
      <c r="I110" s="70"/>
      <c r="J110" s="39"/>
      <c r="K110" s="39"/>
      <c r="L110" s="39"/>
    </row>
    <row r="111" spans="1:12">
      <c r="A111" s="89" t="s">
        <v>89</v>
      </c>
      <c r="B111" s="90"/>
      <c r="C111" s="75" t="s">
        <v>25</v>
      </c>
      <c r="D111" s="91" t="s">
        <v>92</v>
      </c>
      <c r="E111" s="92"/>
      <c r="F111" s="95">
        <v>760</v>
      </c>
      <c r="G111" s="95"/>
      <c r="H111" s="77">
        <f>IF(H42="Inserire un valore con al massimo due decimali",0,IF(OR(TYPE(F42)&gt;1,F42&lt;0)," ",ROUND(((F42*F111)),2)))</f>
        <v>0</v>
      </c>
      <c r="I111" s="70"/>
      <c r="J111" s="39"/>
      <c r="K111" s="39"/>
      <c r="L111" s="39"/>
    </row>
    <row r="112" spans="1:12" ht="15.75" thickBot="1">
      <c r="A112" s="83" t="s">
        <v>90</v>
      </c>
      <c r="B112" s="84"/>
      <c r="C112" s="75" t="s">
        <v>25</v>
      </c>
      <c r="D112" s="91" t="s">
        <v>92</v>
      </c>
      <c r="E112" s="92"/>
      <c r="F112" s="214">
        <v>100</v>
      </c>
      <c r="G112" s="214"/>
      <c r="H112" s="78">
        <f>IF(H43="Inserire un valore con al massimo due decimali",0,IF(OR(TYPE(F43)&gt;1,F43&lt;0)," ",ROUND(((F43*F112)),2)))</f>
        <v>0</v>
      </c>
      <c r="I112" s="70"/>
      <c r="J112" s="39"/>
      <c r="K112" s="39"/>
      <c r="L112" s="39"/>
    </row>
    <row r="113" spans="1:12" ht="17.25" customHeight="1" thickBot="1">
      <c r="A113" s="93" t="s">
        <v>31</v>
      </c>
      <c r="B113" s="94"/>
      <c r="C113" s="94"/>
      <c r="D113" s="94"/>
      <c r="E113" s="94"/>
      <c r="F113" s="215"/>
      <c r="G113" s="215"/>
      <c r="H113" s="65">
        <f>SUM(H105:H112)</f>
        <v>0</v>
      </c>
      <c r="I113" s="71"/>
      <c r="J113" s="39"/>
      <c r="K113" s="39"/>
      <c r="L113" s="39"/>
    </row>
    <row r="114" spans="1:12" s="39" customFormat="1" ht="15.75" thickBot="1">
      <c r="A114" s="56"/>
      <c r="B114" s="56"/>
      <c r="C114" s="56"/>
      <c r="D114" s="56"/>
      <c r="E114" s="56"/>
      <c r="F114" s="57"/>
      <c r="G114" s="57"/>
      <c r="H114" s="40"/>
      <c r="I114" s="40"/>
      <c r="J114" s="55"/>
      <c r="L114" s="38"/>
    </row>
    <row r="115" spans="1:12" ht="17.25" thickBot="1">
      <c r="A115" s="111" t="s">
        <v>26</v>
      </c>
      <c r="B115" s="112"/>
      <c r="C115" s="112"/>
      <c r="D115" s="112"/>
      <c r="E115" s="112"/>
      <c r="F115" s="112"/>
      <c r="G115" s="112"/>
      <c r="H115" s="112"/>
      <c r="I115" s="113"/>
      <c r="J115" s="109">
        <f>IF(AND(J54=" ",J55=" ",J56=" ",J57=" ",J58=" "),(H93+H113),0)</f>
        <v>0</v>
      </c>
      <c r="K115" s="110"/>
      <c r="L115" s="42" t="str">
        <f>IF(J115=0,IF((H93+H113)&gt;J117,"Importo di base d'asta superato!"," ")," ")</f>
        <v xml:space="preserve"> </v>
      </c>
    </row>
    <row r="116" spans="1:12" s="39" customFormat="1" ht="15.75" thickBot="1">
      <c r="A116" s="52"/>
      <c r="B116" s="52"/>
      <c r="C116" s="40"/>
      <c r="D116" s="52"/>
      <c r="E116" s="52"/>
      <c r="G116" s="52"/>
      <c r="H116" s="53"/>
      <c r="I116" s="53"/>
      <c r="J116" s="52"/>
      <c r="L116" s="38"/>
    </row>
    <row r="117" spans="1:12" ht="17.25" thickBot="1">
      <c r="A117" s="114" t="s">
        <v>27</v>
      </c>
      <c r="B117" s="112"/>
      <c r="C117" s="112"/>
      <c r="D117" s="112"/>
      <c r="E117" s="112"/>
      <c r="F117" s="112"/>
      <c r="G117" s="112"/>
      <c r="H117" s="112"/>
      <c r="I117" s="113"/>
      <c r="J117" s="172">
        <v>46300000</v>
      </c>
      <c r="K117" s="173"/>
    </row>
    <row r="118" spans="1:12" s="39" customFormat="1" ht="15.75" thickBot="1">
      <c r="A118" s="52"/>
      <c r="B118" s="52"/>
      <c r="C118" s="40"/>
      <c r="D118" s="58"/>
      <c r="E118" s="58"/>
      <c r="G118" s="59"/>
      <c r="H118" s="53"/>
      <c r="I118" s="53"/>
      <c r="J118" s="59"/>
      <c r="L118" s="38"/>
    </row>
    <row r="119" spans="1:12" ht="17.25" thickBot="1">
      <c r="A119" s="114" t="s">
        <v>39</v>
      </c>
      <c r="B119" s="115"/>
      <c r="C119" s="115"/>
      <c r="D119" s="115"/>
      <c r="E119" s="115"/>
      <c r="F119" s="115"/>
      <c r="G119" s="115"/>
      <c r="H119" s="115"/>
      <c r="I119" s="115"/>
      <c r="J119" s="174">
        <v>8194</v>
      </c>
      <c r="K119" s="175"/>
    </row>
    <row r="120" spans="1:12" s="39" customFormat="1" ht="15.75" thickBot="1">
      <c r="A120" s="52"/>
      <c r="B120" s="52"/>
      <c r="C120" s="40"/>
      <c r="D120" s="58"/>
      <c r="E120" s="58"/>
      <c r="G120" s="59"/>
      <c r="H120" s="53"/>
      <c r="I120" s="53"/>
      <c r="J120" s="59"/>
      <c r="L120" s="38"/>
    </row>
    <row r="121" spans="1:12" ht="17.25" thickBot="1">
      <c r="A121" s="111" t="s">
        <v>28</v>
      </c>
      <c r="B121" s="116"/>
      <c r="C121" s="116"/>
      <c r="D121" s="116"/>
      <c r="E121" s="116"/>
      <c r="F121" s="116"/>
      <c r="G121" s="116"/>
      <c r="H121" s="116"/>
      <c r="I121" s="116"/>
      <c r="J121" s="109">
        <f>IF(J115&gt;0,(J115+J119),0)</f>
        <v>0</v>
      </c>
      <c r="K121" s="110"/>
    </row>
    <row r="122" spans="1:12" s="39" customFormat="1">
      <c r="A122" s="52"/>
      <c r="B122" s="52"/>
      <c r="C122" s="52"/>
      <c r="D122" s="52"/>
      <c r="E122" s="52"/>
      <c r="F122" s="53"/>
      <c r="G122" s="53"/>
      <c r="H122" s="53"/>
      <c r="I122" s="53"/>
      <c r="J122" s="55"/>
      <c r="L122" s="38"/>
    </row>
    <row r="123" spans="1:12" s="39" customFormat="1">
      <c r="A123" s="53" t="s">
        <v>24</v>
      </c>
      <c r="B123" s="53"/>
      <c r="C123" s="52"/>
      <c r="D123" s="52"/>
      <c r="E123" s="52"/>
      <c r="F123" s="53"/>
      <c r="G123" s="53"/>
      <c r="H123" s="53"/>
      <c r="I123" s="53"/>
      <c r="J123" s="55"/>
      <c r="L123" s="38"/>
    </row>
    <row r="124" spans="1:12" s="39" customFormat="1">
      <c r="A124" s="52"/>
      <c r="B124" s="52"/>
      <c r="C124" s="52"/>
      <c r="D124" s="52"/>
      <c r="E124" s="52"/>
      <c r="F124" s="53"/>
      <c r="G124" s="53"/>
      <c r="H124" s="82" t="s">
        <v>98</v>
      </c>
      <c r="I124" s="82"/>
      <c r="J124" s="82"/>
      <c r="L124" s="38"/>
    </row>
    <row r="125" spans="1:12" s="39" customFormat="1">
      <c r="A125" s="52"/>
      <c r="B125" s="52"/>
      <c r="C125" s="52"/>
      <c r="D125" s="52"/>
      <c r="E125" s="52"/>
      <c r="F125" s="53"/>
      <c r="G125" s="53"/>
      <c r="H125" s="53"/>
      <c r="I125" s="53"/>
      <c r="J125" s="55"/>
      <c r="L125" s="38"/>
    </row>
    <row r="126" spans="1:12" s="39" customFormat="1">
      <c r="A126" s="52"/>
      <c r="B126" s="52"/>
      <c r="C126" s="52"/>
      <c r="D126" s="52"/>
      <c r="E126" s="52"/>
      <c r="F126" s="53"/>
      <c r="G126" s="53"/>
      <c r="H126" s="53" t="s">
        <v>36</v>
      </c>
      <c r="I126" s="53"/>
      <c r="J126" s="55"/>
      <c r="L126" s="38"/>
    </row>
    <row r="127" spans="1:12" s="39" customFormat="1">
      <c r="A127" s="52"/>
      <c r="B127" s="52"/>
      <c r="C127" s="52"/>
      <c r="D127" s="52"/>
      <c r="E127" s="52"/>
      <c r="F127" s="52"/>
      <c r="G127" s="52"/>
      <c r="H127" s="52"/>
      <c r="I127" s="52"/>
      <c r="J127" s="48"/>
      <c r="L127" s="38"/>
    </row>
    <row r="128" spans="1:12" s="39" customFormat="1">
      <c r="L128" s="38"/>
    </row>
    <row r="129" spans="12:12" s="39" customFormat="1">
      <c r="L129" s="38"/>
    </row>
    <row r="130" spans="12:12" s="39" customFormat="1">
      <c r="L130" s="38"/>
    </row>
    <row r="131" spans="12:12" s="39" customFormat="1">
      <c r="L131" s="38"/>
    </row>
    <row r="132" spans="12:12" s="39" customFormat="1">
      <c r="L132" s="38"/>
    </row>
    <row r="133" spans="12:12" s="39" customFormat="1">
      <c r="L133" s="38"/>
    </row>
    <row r="134" spans="12:12" s="39" customFormat="1">
      <c r="L134" s="38"/>
    </row>
    <row r="135" spans="12:12" s="39" customFormat="1">
      <c r="L135" s="38"/>
    </row>
    <row r="136" spans="12:12" s="39" customFormat="1">
      <c r="L136" s="38"/>
    </row>
    <row r="137" spans="12:12" s="39" customFormat="1">
      <c r="L137" s="38"/>
    </row>
    <row r="138" spans="12:12" s="39" customFormat="1">
      <c r="L138" s="38"/>
    </row>
    <row r="139" spans="12:12" s="39" customFormat="1">
      <c r="L139" s="38"/>
    </row>
    <row r="140" spans="12:12" s="39" customFormat="1">
      <c r="L140" s="38"/>
    </row>
    <row r="141" spans="12:12" s="39" customFormat="1">
      <c r="L141" s="38"/>
    </row>
    <row r="142" spans="12:12" s="39" customFormat="1">
      <c r="L142" s="38"/>
    </row>
    <row r="143" spans="12:12" s="39" customFormat="1">
      <c r="L143" s="38"/>
    </row>
    <row r="144" spans="12:12" s="39" customFormat="1">
      <c r="L144" s="38"/>
    </row>
    <row r="145" spans="12:12" s="39" customFormat="1">
      <c r="L145" s="38"/>
    </row>
    <row r="146" spans="12:12" s="39" customFormat="1">
      <c r="L146" s="38"/>
    </row>
    <row r="147" spans="12:12" s="39" customFormat="1">
      <c r="L147" s="38"/>
    </row>
    <row r="148" spans="12:12" s="39" customFormat="1">
      <c r="L148" s="38"/>
    </row>
    <row r="149" spans="12:12" s="39" customFormat="1">
      <c r="L149" s="38"/>
    </row>
    <row r="150" spans="12:12" s="39" customFormat="1">
      <c r="L150" s="38"/>
    </row>
    <row r="151" spans="12:12" s="39" customFormat="1">
      <c r="L151" s="38"/>
    </row>
    <row r="152" spans="12:12" s="39" customFormat="1">
      <c r="L152" s="38"/>
    </row>
    <row r="153" spans="12:12" s="39" customFormat="1">
      <c r="L153" s="38"/>
    </row>
    <row r="154" spans="12:12" s="39" customFormat="1">
      <c r="L154" s="38"/>
    </row>
    <row r="155" spans="12:12" s="39" customFormat="1">
      <c r="L155" s="38"/>
    </row>
    <row r="156" spans="12:12" s="39" customFormat="1">
      <c r="L156" s="38"/>
    </row>
    <row r="157" spans="12:12" s="39" customFormat="1">
      <c r="L157" s="38"/>
    </row>
    <row r="158" spans="12:12" s="39" customFormat="1">
      <c r="L158" s="38"/>
    </row>
    <row r="159" spans="12:12" s="39" customFormat="1">
      <c r="L159" s="38"/>
    </row>
    <row r="160" spans="12:12" s="39" customFormat="1">
      <c r="L160" s="38"/>
    </row>
    <row r="161" spans="12:12" s="39" customFormat="1">
      <c r="L161" s="38"/>
    </row>
  </sheetData>
  <sheetProtection password="CA2F" sheet="1" objects="1" scenarios="1" selectLockedCells="1"/>
  <mergeCells count="221">
    <mergeCell ref="H57:I57"/>
    <mergeCell ref="A57:G57"/>
    <mergeCell ref="J57:K57"/>
    <mergeCell ref="A43:B43"/>
    <mergeCell ref="D43:E43"/>
    <mergeCell ref="F43:G43"/>
    <mergeCell ref="B49:K49"/>
    <mergeCell ref="A53:K53"/>
    <mergeCell ref="J56:K56"/>
    <mergeCell ref="A56:G56"/>
    <mergeCell ref="A58:G58"/>
    <mergeCell ref="F107:G107"/>
    <mergeCell ref="F108:G108"/>
    <mergeCell ref="F109:G109"/>
    <mergeCell ref="F110:G110"/>
    <mergeCell ref="F111:G111"/>
    <mergeCell ref="F112:G112"/>
    <mergeCell ref="F113:G113"/>
    <mergeCell ref="L25:M25"/>
    <mergeCell ref="L26:M26"/>
    <mergeCell ref="L27:M27"/>
    <mergeCell ref="L28:M28"/>
    <mergeCell ref="A41:B41"/>
    <mergeCell ref="D41:E41"/>
    <mergeCell ref="F36:G36"/>
    <mergeCell ref="F37:G37"/>
    <mergeCell ref="F38:G38"/>
    <mergeCell ref="F39:G39"/>
    <mergeCell ref="F40:G40"/>
    <mergeCell ref="F41:G41"/>
    <mergeCell ref="F42:G42"/>
    <mergeCell ref="A39:B39"/>
    <mergeCell ref="A40:B40"/>
    <mergeCell ref="J58:K58"/>
    <mergeCell ref="A3:K3"/>
    <mergeCell ref="A33:K33"/>
    <mergeCell ref="A51:K51"/>
    <mergeCell ref="A66:K66"/>
    <mergeCell ref="A101:K101"/>
    <mergeCell ref="A93:G93"/>
    <mergeCell ref="D28:E28"/>
    <mergeCell ref="F28:G28"/>
    <mergeCell ref="H28:I28"/>
    <mergeCell ref="J28:K28"/>
    <mergeCell ref="H68:H69"/>
    <mergeCell ref="J54:K54"/>
    <mergeCell ref="J55:K55"/>
    <mergeCell ref="J29:K29"/>
    <mergeCell ref="H29:I29"/>
    <mergeCell ref="F29:G29"/>
    <mergeCell ref="D29:E29"/>
    <mergeCell ref="A42:B42"/>
    <mergeCell ref="A36:B36"/>
    <mergeCell ref="A70:A91"/>
    <mergeCell ref="H56:I56"/>
    <mergeCell ref="F35:G35"/>
    <mergeCell ref="J20:K20"/>
    <mergeCell ref="J21:K21"/>
    <mergeCell ref="L11:M11"/>
    <mergeCell ref="D11:E11"/>
    <mergeCell ref="L10:M10"/>
    <mergeCell ref="F10:G10"/>
    <mergeCell ref="D10:E10"/>
    <mergeCell ref="L9:M9"/>
    <mergeCell ref="D9:E9"/>
    <mergeCell ref="L8:M8"/>
    <mergeCell ref="D8:E8"/>
    <mergeCell ref="F11:G11"/>
    <mergeCell ref="L13:M13"/>
    <mergeCell ref="J13:K13"/>
    <mergeCell ref="H13:I13"/>
    <mergeCell ref="F13:G13"/>
    <mergeCell ref="L12:M12"/>
    <mergeCell ref="J12:K12"/>
    <mergeCell ref="H12:I12"/>
    <mergeCell ref="F12:G12"/>
    <mergeCell ref="D12:E12"/>
    <mergeCell ref="L16:M16"/>
    <mergeCell ref="J16:K16"/>
    <mergeCell ref="H16:I16"/>
    <mergeCell ref="F16:G16"/>
    <mergeCell ref="L15:M15"/>
    <mergeCell ref="J15:K15"/>
    <mergeCell ref="H15:I15"/>
    <mergeCell ref="F15:G15"/>
    <mergeCell ref="L14:M14"/>
    <mergeCell ref="J14:K14"/>
    <mergeCell ref="H14:I14"/>
    <mergeCell ref="F14:G14"/>
    <mergeCell ref="L18:M18"/>
    <mergeCell ref="J18:K18"/>
    <mergeCell ref="H18:I18"/>
    <mergeCell ref="F18:G18"/>
    <mergeCell ref="D18:E18"/>
    <mergeCell ref="L17:M17"/>
    <mergeCell ref="J17:K17"/>
    <mergeCell ref="H17:I17"/>
    <mergeCell ref="F17:G17"/>
    <mergeCell ref="J22:K22"/>
    <mergeCell ref="J23:K23"/>
    <mergeCell ref="J24:K24"/>
    <mergeCell ref="J25:K25"/>
    <mergeCell ref="J26:K26"/>
    <mergeCell ref="J27:K27"/>
    <mergeCell ref="L20:M20"/>
    <mergeCell ref="L21:M21"/>
    <mergeCell ref="L22:M22"/>
    <mergeCell ref="L23:M23"/>
    <mergeCell ref="L24:M24"/>
    <mergeCell ref="H21:I21"/>
    <mergeCell ref="H22:I22"/>
    <mergeCell ref="H23:I23"/>
    <mergeCell ref="H24:I24"/>
    <mergeCell ref="H25:I25"/>
    <mergeCell ref="H26:I26"/>
    <mergeCell ref="H27:I27"/>
    <mergeCell ref="D24:E24"/>
    <mergeCell ref="D25:E25"/>
    <mergeCell ref="D26:E26"/>
    <mergeCell ref="D27:E27"/>
    <mergeCell ref="F24:G24"/>
    <mergeCell ref="F25:G25"/>
    <mergeCell ref="F26:G26"/>
    <mergeCell ref="F27:G27"/>
    <mergeCell ref="A108:B108"/>
    <mergeCell ref="A109:B109"/>
    <mergeCell ref="A110:B110"/>
    <mergeCell ref="D107:E107"/>
    <mergeCell ref="D108:E108"/>
    <mergeCell ref="D109:E109"/>
    <mergeCell ref="D110:E110"/>
    <mergeCell ref="F104:G104"/>
    <mergeCell ref="F105:G105"/>
    <mergeCell ref="F106:G106"/>
    <mergeCell ref="H58:I58"/>
    <mergeCell ref="L29:M29"/>
    <mergeCell ref="B1:K1"/>
    <mergeCell ref="B64:K64"/>
    <mergeCell ref="J117:K117"/>
    <mergeCell ref="J119:K119"/>
    <mergeCell ref="F23:G23"/>
    <mergeCell ref="H46:J46"/>
    <mergeCell ref="D30:K30"/>
    <mergeCell ref="F20:G20"/>
    <mergeCell ref="F21:G21"/>
    <mergeCell ref="F22:G22"/>
    <mergeCell ref="L19:M19"/>
    <mergeCell ref="J19:K19"/>
    <mergeCell ref="H19:I19"/>
    <mergeCell ref="F19:G19"/>
    <mergeCell ref="D19:E19"/>
    <mergeCell ref="D20:E20"/>
    <mergeCell ref="D21:E21"/>
    <mergeCell ref="D22:E22"/>
    <mergeCell ref="A54:I54"/>
    <mergeCell ref="A55:I55"/>
    <mergeCell ref="A103:G103"/>
    <mergeCell ref="D104:E104"/>
    <mergeCell ref="L30:M30"/>
    <mergeCell ref="D42:E42"/>
    <mergeCell ref="D5:K5"/>
    <mergeCell ref="J6:K6"/>
    <mergeCell ref="J7:K7"/>
    <mergeCell ref="J8:K8"/>
    <mergeCell ref="J9:K9"/>
    <mergeCell ref="J10:K10"/>
    <mergeCell ref="J11:K11"/>
    <mergeCell ref="H6:I6"/>
    <mergeCell ref="H7:I7"/>
    <mergeCell ref="H8:I8"/>
    <mergeCell ref="H9:I9"/>
    <mergeCell ref="H10:I10"/>
    <mergeCell ref="H11:I11"/>
    <mergeCell ref="D6:G6"/>
    <mergeCell ref="F7:G7"/>
    <mergeCell ref="F8:G8"/>
    <mergeCell ref="F9:G9"/>
    <mergeCell ref="D39:E39"/>
    <mergeCell ref="D40:E40"/>
    <mergeCell ref="D13:E13"/>
    <mergeCell ref="D14:E14"/>
    <mergeCell ref="H20:I20"/>
    <mergeCell ref="D7:E7"/>
    <mergeCell ref="A5:B7"/>
    <mergeCell ref="C5:C7"/>
    <mergeCell ref="D35:E35"/>
    <mergeCell ref="D36:E36"/>
    <mergeCell ref="D37:E37"/>
    <mergeCell ref="D38:E38"/>
    <mergeCell ref="D23:E23"/>
    <mergeCell ref="A37:B37"/>
    <mergeCell ref="A38:B38"/>
    <mergeCell ref="A8:A29"/>
    <mergeCell ref="A35:B35"/>
    <mergeCell ref="D15:E15"/>
    <mergeCell ref="D16:E16"/>
    <mergeCell ref="D17:E17"/>
    <mergeCell ref="H124:J124"/>
    <mergeCell ref="A112:B112"/>
    <mergeCell ref="H61:J61"/>
    <mergeCell ref="A104:B104"/>
    <mergeCell ref="A105:B105"/>
    <mergeCell ref="A106:B106"/>
    <mergeCell ref="A111:B111"/>
    <mergeCell ref="D111:E111"/>
    <mergeCell ref="D112:E112"/>
    <mergeCell ref="A113:E113"/>
    <mergeCell ref="D106:E106"/>
    <mergeCell ref="D105:E105"/>
    <mergeCell ref="B99:K99"/>
    <mergeCell ref="A68:B69"/>
    <mergeCell ref="C68:C69"/>
    <mergeCell ref="D68:G68"/>
    <mergeCell ref="J121:K121"/>
    <mergeCell ref="A115:I115"/>
    <mergeCell ref="A117:I117"/>
    <mergeCell ref="A119:I119"/>
    <mergeCell ref="A121:I121"/>
    <mergeCell ref="J115:K115"/>
    <mergeCell ref="H96:J96"/>
    <mergeCell ref="A107:B107"/>
  </mergeCells>
  <conditionalFormatting sqref="H8:H29 J8:J29 D8:D30 F8:F29 D36:D44 F36:F43">
    <cfRule type="cellIs" dxfId="0" priority="69" stopIfTrue="1" operator="lessThan">
      <formula>0</formula>
    </cfRule>
  </conditionalFormatting>
  <pageMargins left="0.39370078740157483" right="0.39370078740157483" top="0.43307086614173229" bottom="0.47244094488188981" header="0.31496062992125984" footer="0.31496062992125984"/>
  <pageSetup paperSize="8" scale="59" fitToHeight="0" orientation="landscape" r:id="rId1"/>
  <rowBreaks count="3" manualBreakCount="3">
    <brk id="48" max="11" man="1"/>
    <brk id="63" max="11" man="1"/>
    <brk id="98" max="11" man="1"/>
  </rowBreaks>
  <colBreaks count="1" manualBreakCount="1">
    <brk id="13" max="11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Economica</vt:lpstr>
      <vt:lpstr>Economica!Area_stampa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2014-09-18T13:54:15Z</dcterms:created>
  <dcterms:modified xsi:type="dcterms:W3CDTF">2015-01-21T14:29:54Z</dcterms:modified>
</cp:coreProperties>
</file>