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8990" windowHeight="8205" activeTab="1"/>
  </bookViews>
  <sheets>
    <sheet name="Offerta economica L1" sheetId="11" r:id="rId1"/>
    <sheet name="Offerta economica L2" sheetId="10" r:id="rId2"/>
  </sheets>
  <definedNames>
    <definedName name="_xlnm._FilterDatabase" localSheetId="0" hidden="1">'Offerta economica L1'!$A$5:$AC$5</definedName>
    <definedName name="_xlnm._FilterDatabase" localSheetId="1" hidden="1">'Offerta economica L2'!$A$5:$AC$5</definedName>
    <definedName name="_Toc124056150" localSheetId="0">'Offerta economica L1'!$C$204</definedName>
    <definedName name="_Toc124056150" localSheetId="1">'Offerta economica L2'!$C$204</definedName>
    <definedName name="_Toc276033983" localSheetId="0">'Offerta economica L1'!$C$5</definedName>
    <definedName name="_Toc276033983" localSheetId="1">'Offerta economica L2'!$C$5</definedName>
    <definedName name="_xlnm.Print_Area" localSheetId="0">'Offerta economica L1'!$C$1:$I$360</definedName>
    <definedName name="_xlnm.Print_Area" localSheetId="1">'Offerta economica L2'!$C$1:$I$360</definedName>
  </definedNames>
  <calcPr calcId="145621"/>
</workbook>
</file>

<file path=xl/calcChain.xml><?xml version="1.0" encoding="utf-8"?>
<calcChain xmlns="http://schemas.openxmlformats.org/spreadsheetml/2006/main">
  <c r="D356" i="11" l="1"/>
  <c r="D355" i="11"/>
  <c r="F210" i="11" s="1"/>
  <c r="D354" i="11"/>
  <c r="G344" i="11"/>
  <c r="F344" i="11"/>
  <c r="G343" i="11"/>
  <c r="F343" i="11"/>
  <c r="G342" i="11"/>
  <c r="F342" i="11"/>
  <c r="G341" i="11"/>
  <c r="F341" i="11"/>
  <c r="G340" i="11"/>
  <c r="F340" i="11"/>
  <c r="G338" i="11"/>
  <c r="F338" i="11"/>
  <c r="G337" i="11"/>
  <c r="F337" i="11"/>
  <c r="G336" i="11"/>
  <c r="F336" i="11"/>
  <c r="G335" i="11"/>
  <c r="F335" i="11"/>
  <c r="G334" i="11"/>
  <c r="F334" i="11"/>
  <c r="G333" i="11"/>
  <c r="F333" i="11"/>
  <c r="G331" i="11"/>
  <c r="F331" i="11"/>
  <c r="G330" i="11"/>
  <c r="F330" i="11"/>
  <c r="G329" i="11"/>
  <c r="F329" i="11"/>
  <c r="G328" i="11"/>
  <c r="F328" i="11"/>
  <c r="G327" i="11"/>
  <c r="F327" i="11"/>
  <c r="G326" i="11"/>
  <c r="F326" i="11"/>
  <c r="G324" i="11"/>
  <c r="F324" i="11"/>
  <c r="G323" i="11"/>
  <c r="F323" i="11"/>
  <c r="G322" i="11"/>
  <c r="F322" i="11"/>
  <c r="G321" i="11"/>
  <c r="F321" i="11"/>
  <c r="G320" i="11"/>
  <c r="F320" i="11"/>
  <c r="G319" i="11"/>
  <c r="F319" i="11"/>
  <c r="G317" i="11"/>
  <c r="F317" i="11"/>
  <c r="G316" i="11"/>
  <c r="F316" i="11"/>
  <c r="G315" i="11"/>
  <c r="F315" i="11"/>
  <c r="G314" i="11"/>
  <c r="F314" i="11"/>
  <c r="G312" i="11"/>
  <c r="F312" i="11"/>
  <c r="G311" i="11"/>
  <c r="F311" i="11"/>
  <c r="G310" i="11"/>
  <c r="F310" i="11"/>
  <c r="G308" i="11"/>
  <c r="F308" i="11"/>
  <c r="G307" i="11"/>
  <c r="F307" i="11"/>
  <c r="G306" i="11"/>
  <c r="F306" i="11"/>
  <c r="G304" i="11"/>
  <c r="F304" i="11"/>
  <c r="G303" i="11"/>
  <c r="F303" i="11"/>
  <c r="G302" i="11"/>
  <c r="F302" i="11"/>
  <c r="G300" i="11"/>
  <c r="F300" i="11"/>
  <c r="G299" i="11"/>
  <c r="F299" i="11"/>
  <c r="G298" i="11"/>
  <c r="F298" i="11"/>
  <c r="G296" i="11"/>
  <c r="F296" i="11"/>
  <c r="G295" i="11"/>
  <c r="F295" i="11"/>
  <c r="G293" i="11"/>
  <c r="F293" i="11"/>
  <c r="G292" i="11"/>
  <c r="F292" i="11"/>
  <c r="F345" i="11" s="1"/>
  <c r="G286" i="11"/>
  <c r="F286" i="11"/>
  <c r="G285" i="11"/>
  <c r="F285" i="11"/>
  <c r="G284" i="11"/>
  <c r="F284" i="11"/>
  <c r="G283" i="11"/>
  <c r="F283" i="11"/>
  <c r="G282" i="11"/>
  <c r="F282" i="11"/>
  <c r="G275" i="11"/>
  <c r="F275" i="11"/>
  <c r="G274" i="11"/>
  <c r="F274" i="11"/>
  <c r="G273" i="11"/>
  <c r="F273" i="11"/>
  <c r="G278" i="11" s="1"/>
  <c r="G272" i="11"/>
  <c r="F272" i="11"/>
  <c r="G271" i="11"/>
  <c r="F271" i="11"/>
  <c r="G270" i="11"/>
  <c r="F270" i="11"/>
  <c r="G269" i="11"/>
  <c r="F269" i="11"/>
  <c r="G268" i="11"/>
  <c r="F268" i="11"/>
  <c r="G267" i="11"/>
  <c r="F267" i="11"/>
  <c r="G276" i="11" s="1"/>
  <c r="G260" i="11"/>
  <c r="F260" i="11"/>
  <c r="F261" i="11" s="1"/>
  <c r="G255" i="11"/>
  <c r="G249" i="11"/>
  <c r="F249" i="11"/>
  <c r="G248" i="11"/>
  <c r="F248" i="11"/>
  <c r="G247" i="11"/>
  <c r="F247" i="11"/>
  <c r="G246" i="11"/>
  <c r="F246" i="11"/>
  <c r="G245" i="11"/>
  <c r="F245" i="11"/>
  <c r="G244" i="11"/>
  <c r="F244" i="11"/>
  <c r="G243" i="11"/>
  <c r="F243" i="11"/>
  <c r="G242" i="11"/>
  <c r="F242" i="11"/>
  <c r="G241" i="11"/>
  <c r="F241" i="11"/>
  <c r="G240" i="11"/>
  <c r="F240" i="11"/>
  <c r="G239" i="11"/>
  <c r="F239" i="11"/>
  <c r="G238" i="11"/>
  <c r="F238" i="11"/>
  <c r="G237" i="11"/>
  <c r="F237" i="11"/>
  <c r="G236" i="11"/>
  <c r="F236" i="11"/>
  <c r="G235" i="11"/>
  <c r="F235" i="11"/>
  <c r="G234" i="11"/>
  <c r="F234" i="11"/>
  <c r="G233" i="11"/>
  <c r="F233" i="11"/>
  <c r="G232" i="11"/>
  <c r="F232" i="11"/>
  <c r="G225" i="11"/>
  <c r="F225" i="11"/>
  <c r="G224" i="11"/>
  <c r="F224" i="11"/>
  <c r="G223" i="11"/>
  <c r="F223" i="11"/>
  <c r="G222" i="11"/>
  <c r="F222" i="11"/>
  <c r="G217" i="11"/>
  <c r="G216" i="11"/>
  <c r="G215" i="11"/>
  <c r="G211" i="11"/>
  <c r="F211" i="11"/>
  <c r="G210" i="11"/>
  <c r="G209" i="11"/>
  <c r="F209" i="11"/>
  <c r="G205" i="11"/>
  <c r="F205" i="11"/>
  <c r="F206" i="11" s="1"/>
  <c r="G201" i="11"/>
  <c r="F201" i="11"/>
  <c r="G200" i="11"/>
  <c r="F200" i="11"/>
  <c r="G199" i="11"/>
  <c r="F199" i="11"/>
  <c r="G198" i="11"/>
  <c r="F198" i="11"/>
  <c r="G194" i="11"/>
  <c r="F194" i="11"/>
  <c r="G193" i="11"/>
  <c r="F193" i="11"/>
  <c r="G192" i="11"/>
  <c r="F192" i="11"/>
  <c r="F195" i="11" s="1"/>
  <c r="G186" i="11"/>
  <c r="F186" i="11"/>
  <c r="G185" i="11"/>
  <c r="F185" i="11"/>
  <c r="F187" i="11" s="1"/>
  <c r="G181" i="11"/>
  <c r="F181" i="11"/>
  <c r="G180" i="11"/>
  <c r="F180" i="11"/>
  <c r="G179" i="11"/>
  <c r="F179" i="11"/>
  <c r="G178" i="11"/>
  <c r="F178" i="11"/>
  <c r="G177" i="11"/>
  <c r="F177" i="11"/>
  <c r="G176" i="11"/>
  <c r="F176" i="11"/>
  <c r="G175" i="11"/>
  <c r="F175" i="11"/>
  <c r="G174" i="11"/>
  <c r="F174" i="11"/>
  <c r="G173" i="11"/>
  <c r="F173" i="11"/>
  <c r="G172" i="11"/>
  <c r="F172" i="11"/>
  <c r="G171" i="11"/>
  <c r="F171" i="11"/>
  <c r="G170" i="11"/>
  <c r="F170" i="11"/>
  <c r="G169" i="11"/>
  <c r="F169" i="11"/>
  <c r="G168" i="11"/>
  <c r="F168" i="11"/>
  <c r="G167" i="11"/>
  <c r="F167" i="11"/>
  <c r="G166" i="11"/>
  <c r="F166" i="11"/>
  <c r="G165" i="11"/>
  <c r="F165" i="11"/>
  <c r="G164" i="11"/>
  <c r="F164" i="11"/>
  <c r="G163" i="11"/>
  <c r="F163" i="11"/>
  <c r="G162" i="11"/>
  <c r="F162" i="11"/>
  <c r="F182" i="11" s="1"/>
  <c r="G158" i="11"/>
  <c r="F158" i="11"/>
  <c r="G157" i="11"/>
  <c r="F157" i="11"/>
  <c r="G156" i="11"/>
  <c r="F156" i="11"/>
  <c r="G155" i="11"/>
  <c r="F155" i="11"/>
  <c r="F159" i="11" s="1"/>
  <c r="G150" i="11"/>
  <c r="F150" i="11"/>
  <c r="G149" i="11"/>
  <c r="F149" i="11"/>
  <c r="G148" i="11"/>
  <c r="F148" i="11"/>
  <c r="G147" i="11"/>
  <c r="F147" i="11"/>
  <c r="G146" i="11"/>
  <c r="F146" i="11"/>
  <c r="H142" i="11"/>
  <c r="G142" i="11"/>
  <c r="H141" i="11"/>
  <c r="G141" i="11"/>
  <c r="H140" i="11"/>
  <c r="G140" i="11"/>
  <c r="H139" i="11"/>
  <c r="G139" i="11"/>
  <c r="H138" i="11"/>
  <c r="G138" i="11"/>
  <c r="H137" i="11"/>
  <c r="G137" i="11"/>
  <c r="H136" i="11"/>
  <c r="G136" i="11"/>
  <c r="H135" i="11"/>
  <c r="G135" i="11"/>
  <c r="H134" i="11"/>
  <c r="G134" i="11"/>
  <c r="H133" i="11"/>
  <c r="G133" i="11"/>
  <c r="H132" i="11"/>
  <c r="G132" i="11"/>
  <c r="H131" i="11"/>
  <c r="G131" i="11"/>
  <c r="H130" i="11"/>
  <c r="G130" i="11"/>
  <c r="H129" i="11"/>
  <c r="G129" i="11"/>
  <c r="H128" i="11"/>
  <c r="G128" i="11"/>
  <c r="H127" i="11"/>
  <c r="G127" i="11"/>
  <c r="H126" i="11"/>
  <c r="G126" i="11"/>
  <c r="H125" i="11"/>
  <c r="G125" i="11"/>
  <c r="H124" i="11"/>
  <c r="G124" i="11"/>
  <c r="I143" i="11" s="1"/>
  <c r="H123" i="11"/>
  <c r="G123" i="11"/>
  <c r="H122" i="11"/>
  <c r="G122" i="11"/>
  <c r="H121" i="11"/>
  <c r="G121" i="11"/>
  <c r="H120" i="11"/>
  <c r="G120" i="11"/>
  <c r="H119" i="11"/>
  <c r="G119" i="11"/>
  <c r="H118" i="11"/>
  <c r="G118" i="11"/>
  <c r="G143" i="11" s="1"/>
  <c r="H112" i="11"/>
  <c r="G112" i="11"/>
  <c r="I113" i="11" s="1"/>
  <c r="H111" i="11"/>
  <c r="G111" i="11"/>
  <c r="H110" i="11"/>
  <c r="G110" i="11"/>
  <c r="H109" i="11"/>
  <c r="G109" i="11"/>
  <c r="H108" i="11"/>
  <c r="G108" i="11"/>
  <c r="H107" i="11"/>
  <c r="G107" i="11"/>
  <c r="G113" i="11" s="1"/>
  <c r="G103" i="11"/>
  <c r="F103" i="11"/>
  <c r="G102" i="11"/>
  <c r="F102" i="11"/>
  <c r="G101" i="11"/>
  <c r="F101" i="11"/>
  <c r="G100" i="11"/>
  <c r="F100" i="11"/>
  <c r="G99" i="11"/>
  <c r="F99" i="11"/>
  <c r="G98" i="11"/>
  <c r="F98" i="11"/>
  <c r="F104" i="11" s="1"/>
  <c r="H93" i="11"/>
  <c r="G93" i="11"/>
  <c r="I94" i="11" s="1"/>
  <c r="H92" i="11"/>
  <c r="G92" i="11"/>
  <c r="H91" i="11"/>
  <c r="G91" i="11"/>
  <c r="H90" i="11"/>
  <c r="G90" i="11"/>
  <c r="H89" i="11"/>
  <c r="G89" i="11"/>
  <c r="H88" i="11"/>
  <c r="G88" i="11"/>
  <c r="H87" i="11"/>
  <c r="G87" i="11"/>
  <c r="H86" i="11"/>
  <c r="G86" i="11"/>
  <c r="H85" i="11"/>
  <c r="G85" i="11"/>
  <c r="G81" i="11"/>
  <c r="F81" i="11"/>
  <c r="F82" i="11" s="1"/>
  <c r="G77" i="11"/>
  <c r="F77" i="11"/>
  <c r="G76" i="11"/>
  <c r="F76" i="11"/>
  <c r="G75" i="11"/>
  <c r="F75" i="11"/>
  <c r="G74" i="11"/>
  <c r="F74" i="11"/>
  <c r="F78" i="11" s="1"/>
  <c r="G70" i="11"/>
  <c r="F70" i="11"/>
  <c r="G69" i="11"/>
  <c r="F69" i="11"/>
  <c r="G68" i="11"/>
  <c r="F68" i="11"/>
  <c r="G67" i="11"/>
  <c r="F67" i="11"/>
  <c r="G66" i="11"/>
  <c r="F66" i="11"/>
  <c r="G65" i="11"/>
  <c r="F65" i="11"/>
  <c r="G64" i="11"/>
  <c r="F64" i="11"/>
  <c r="H59" i="11"/>
  <c r="G59" i="11"/>
  <c r="H58" i="11"/>
  <c r="G58" i="11"/>
  <c r="H57" i="11"/>
  <c r="G57" i="11"/>
  <c r="H56" i="11"/>
  <c r="G56" i="11"/>
  <c r="H55" i="11"/>
  <c r="G55" i="11"/>
  <c r="H54" i="11"/>
  <c r="G54" i="11"/>
  <c r="H53" i="11"/>
  <c r="G53" i="11"/>
  <c r="H52" i="11"/>
  <c r="G52" i="11"/>
  <c r="H51" i="11"/>
  <c r="G51" i="11"/>
  <c r="H50" i="11"/>
  <c r="G50" i="11"/>
  <c r="H49" i="11"/>
  <c r="G49" i="11"/>
  <c r="H48" i="11"/>
  <c r="G48" i="11"/>
  <c r="H47" i="11"/>
  <c r="G47" i="11"/>
  <c r="H46" i="11"/>
  <c r="G46" i="11"/>
  <c r="H45" i="11"/>
  <c r="G45" i="11"/>
  <c r="H44" i="11"/>
  <c r="G44" i="11"/>
  <c r="H43" i="11"/>
  <c r="G43" i="11"/>
  <c r="H42" i="11"/>
  <c r="G42" i="11"/>
  <c r="H41" i="11"/>
  <c r="G41" i="11"/>
  <c r="H40" i="11"/>
  <c r="G40" i="11"/>
  <c r="H39" i="11"/>
  <c r="G39" i="11"/>
  <c r="H38" i="11"/>
  <c r="G38" i="11"/>
  <c r="H37" i="11"/>
  <c r="G37" i="11"/>
  <c r="H36" i="11"/>
  <c r="G36" i="11"/>
  <c r="H35" i="11"/>
  <c r="G35" i="11"/>
  <c r="H34" i="11"/>
  <c r="G34" i="11"/>
  <c r="H33" i="11"/>
  <c r="G33" i="11"/>
  <c r="H32" i="11"/>
  <c r="G32" i="11"/>
  <c r="H24" i="11"/>
  <c r="G24" i="11"/>
  <c r="H23" i="11"/>
  <c r="G23" i="11"/>
  <c r="H22" i="11"/>
  <c r="G22" i="11"/>
  <c r="H21" i="11"/>
  <c r="G21" i="11"/>
  <c r="H20" i="11"/>
  <c r="G20" i="11"/>
  <c r="H19" i="11"/>
  <c r="G19" i="11"/>
  <c r="H18" i="11"/>
  <c r="G18" i="11"/>
  <c r="H17" i="11"/>
  <c r="G17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G6" i="11"/>
  <c r="F6" i="11"/>
  <c r="D356" i="10"/>
  <c r="F211" i="10" s="1"/>
  <c r="D355" i="10"/>
  <c r="F210" i="10" s="1"/>
  <c r="D354" i="10"/>
  <c r="F344" i="10"/>
  <c r="F343" i="10"/>
  <c r="F342" i="10"/>
  <c r="F341" i="10"/>
  <c r="F340" i="10"/>
  <c r="F338" i="10"/>
  <c r="F337" i="10"/>
  <c r="F336" i="10"/>
  <c r="F335" i="10"/>
  <c r="F334" i="10"/>
  <c r="F333" i="10"/>
  <c r="F331" i="10"/>
  <c r="F330" i="10"/>
  <c r="F329" i="10"/>
  <c r="F328" i="10"/>
  <c r="F327" i="10"/>
  <c r="F326" i="10"/>
  <c r="F324" i="10"/>
  <c r="F323" i="10"/>
  <c r="F322" i="10"/>
  <c r="F321" i="10"/>
  <c r="F320" i="10"/>
  <c r="F319" i="10"/>
  <c r="F317" i="10"/>
  <c r="F316" i="10"/>
  <c r="F315" i="10"/>
  <c r="F314" i="10"/>
  <c r="F312" i="10"/>
  <c r="F311" i="10"/>
  <c r="F310" i="10"/>
  <c r="F308" i="10"/>
  <c r="F307" i="10"/>
  <c r="F306" i="10"/>
  <c r="F304" i="10"/>
  <c r="F303" i="10"/>
  <c r="F302" i="10"/>
  <c r="F300" i="10"/>
  <c r="F299" i="10"/>
  <c r="F298" i="10"/>
  <c r="F296" i="10"/>
  <c r="F295" i="10"/>
  <c r="F293" i="10"/>
  <c r="F292" i="10"/>
  <c r="F345" i="10" s="1"/>
  <c r="F286" i="10"/>
  <c r="F285" i="10"/>
  <c r="F284" i="10"/>
  <c r="F283" i="10"/>
  <c r="F282" i="10"/>
  <c r="F287" i="10" s="1"/>
  <c r="F275" i="10"/>
  <c r="F274" i="10"/>
  <c r="G278" i="10" s="1"/>
  <c r="F273" i="10"/>
  <c r="F272" i="10"/>
  <c r="F271" i="10"/>
  <c r="F270" i="10"/>
  <c r="G277" i="10" s="1"/>
  <c r="F269" i="10"/>
  <c r="F268" i="10"/>
  <c r="F267" i="10"/>
  <c r="G276" i="10" s="1"/>
  <c r="F261" i="10"/>
  <c r="F260" i="10"/>
  <c r="F255" i="10"/>
  <c r="F256" i="10"/>
  <c r="F249" i="10"/>
  <c r="F248" i="10"/>
  <c r="F247" i="10"/>
  <c r="F246" i="10"/>
  <c r="F245" i="10"/>
  <c r="F244" i="10"/>
  <c r="G252" i="10" s="1"/>
  <c r="F243" i="10"/>
  <c r="F242" i="10"/>
  <c r="F241" i="10"/>
  <c r="F240" i="10"/>
  <c r="F239" i="10"/>
  <c r="G251" i="10" s="1"/>
  <c r="F238" i="10"/>
  <c r="F237" i="10"/>
  <c r="F236" i="10"/>
  <c r="F235" i="10"/>
  <c r="F234" i="10"/>
  <c r="F233" i="10"/>
  <c r="F232" i="10"/>
  <c r="G250" i="10" s="1"/>
  <c r="F225" i="10"/>
  <c r="F224" i="10"/>
  <c r="F223" i="10"/>
  <c r="F222" i="10"/>
  <c r="F226" i="10" s="1"/>
  <c r="F209" i="10"/>
  <c r="F205" i="10"/>
  <c r="F206" i="10" s="1"/>
  <c r="F201" i="10"/>
  <c r="F200" i="10"/>
  <c r="F199" i="10"/>
  <c r="F198" i="10"/>
  <c r="F202" i="10" s="1"/>
  <c r="F195" i="10"/>
  <c r="F194" i="10"/>
  <c r="F193" i="10"/>
  <c r="F192" i="10"/>
  <c r="F187" i="10"/>
  <c r="F186" i="10"/>
  <c r="F185" i="10"/>
  <c r="F181" i="10"/>
  <c r="F180" i="10"/>
  <c r="F179" i="10"/>
  <c r="F178" i="10"/>
  <c r="F177" i="10"/>
  <c r="F176" i="10"/>
  <c r="F175" i="10"/>
  <c r="F174" i="10"/>
  <c r="F173" i="10"/>
  <c r="F172" i="10"/>
  <c r="F171" i="10"/>
  <c r="F170" i="10"/>
  <c r="F169" i="10"/>
  <c r="F168" i="10"/>
  <c r="F167" i="10"/>
  <c r="F166" i="10"/>
  <c r="F165" i="10"/>
  <c r="F164" i="10"/>
  <c r="F163" i="10"/>
  <c r="F162" i="10"/>
  <c r="F182" i="10" s="1"/>
  <c r="F158" i="10"/>
  <c r="F157" i="10"/>
  <c r="F156" i="10"/>
  <c r="F155" i="10"/>
  <c r="F159" i="10" s="1"/>
  <c r="F150" i="10"/>
  <c r="F149" i="10"/>
  <c r="F148" i="10"/>
  <c r="F147" i="10"/>
  <c r="F146" i="10"/>
  <c r="F151" i="10" s="1"/>
  <c r="G142" i="10"/>
  <c r="G129" i="10"/>
  <c r="G124" i="10"/>
  <c r="I143" i="10" s="1"/>
  <c r="G141" i="10"/>
  <c r="G140" i="10"/>
  <c r="G139" i="10"/>
  <c r="G138" i="10"/>
  <c r="G137" i="10"/>
  <c r="G136" i="10"/>
  <c r="G135" i="10"/>
  <c r="G134" i="10"/>
  <c r="G133" i="10"/>
  <c r="G132" i="10"/>
  <c r="G131" i="10"/>
  <c r="G130" i="10"/>
  <c r="G128" i="10"/>
  <c r="G127" i="10"/>
  <c r="G126" i="10"/>
  <c r="G125" i="10"/>
  <c r="G123" i="10"/>
  <c r="G122" i="10"/>
  <c r="G121" i="10"/>
  <c r="G120" i="10"/>
  <c r="G119" i="10"/>
  <c r="G143" i="10" s="1"/>
  <c r="G118" i="10"/>
  <c r="G111" i="10"/>
  <c r="G110" i="10"/>
  <c r="G109" i="10"/>
  <c r="G108" i="10"/>
  <c r="G107" i="10"/>
  <c r="G113" i="10" s="1"/>
  <c r="F103" i="10"/>
  <c r="F102" i="10"/>
  <c r="F101" i="10"/>
  <c r="F100" i="10"/>
  <c r="F99" i="10"/>
  <c r="F98" i="10"/>
  <c r="F104" i="10" s="1"/>
  <c r="I94" i="10"/>
  <c r="G93" i="10"/>
  <c r="G92" i="10"/>
  <c r="G91" i="10"/>
  <c r="G90" i="10"/>
  <c r="G89" i="10"/>
  <c r="G88" i="10"/>
  <c r="G87" i="10"/>
  <c r="G86" i="10"/>
  <c r="G85" i="10"/>
  <c r="G94" i="10" s="1"/>
  <c r="F81" i="10"/>
  <c r="F82" i="10" s="1"/>
  <c r="F77" i="10"/>
  <c r="F76" i="10"/>
  <c r="F75" i="10"/>
  <c r="F74" i="10"/>
  <c r="F78" i="10" s="1"/>
  <c r="F70" i="10"/>
  <c r="F69" i="10"/>
  <c r="F68" i="10"/>
  <c r="F67" i="10"/>
  <c r="F66" i="10"/>
  <c r="F65" i="10"/>
  <c r="F71" i="10" s="1"/>
  <c r="F64" i="10"/>
  <c r="G59" i="10"/>
  <c r="G54" i="10"/>
  <c r="G48" i="10"/>
  <c r="I60" i="10" s="1"/>
  <c r="G58" i="10"/>
  <c r="G57" i="10"/>
  <c r="G56" i="10"/>
  <c r="G55" i="10"/>
  <c r="G53" i="10"/>
  <c r="G52" i="10"/>
  <c r="G51" i="10"/>
  <c r="G50" i="10"/>
  <c r="G49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60" i="10" s="1"/>
  <c r="G20" i="10"/>
  <c r="G19" i="10"/>
  <c r="G18" i="10"/>
  <c r="G24" i="10"/>
  <c r="G23" i="10"/>
  <c r="G22" i="10"/>
  <c r="G21" i="10"/>
  <c r="I26" i="10" s="1"/>
  <c r="G17" i="10"/>
  <c r="G26" i="10" s="1"/>
  <c r="F13" i="10"/>
  <c r="F12" i="10"/>
  <c r="F11" i="10"/>
  <c r="F10" i="10"/>
  <c r="F9" i="10"/>
  <c r="F8" i="10"/>
  <c r="F7" i="10"/>
  <c r="F6" i="10"/>
  <c r="F14" i="10" s="1"/>
  <c r="G13" i="10"/>
  <c r="G12" i="10"/>
  <c r="G11" i="10"/>
  <c r="G10" i="10"/>
  <c r="G9" i="10"/>
  <c r="G8" i="10"/>
  <c r="G7" i="10"/>
  <c r="G344" i="10"/>
  <c r="G343" i="10"/>
  <c r="G342" i="10"/>
  <c r="G341" i="10"/>
  <c r="G340" i="10"/>
  <c r="G338" i="10"/>
  <c r="G337" i="10"/>
  <c r="G336" i="10"/>
  <c r="G335" i="10"/>
  <c r="G334" i="10"/>
  <c r="G333" i="10"/>
  <c r="G331" i="10"/>
  <c r="G330" i="10"/>
  <c r="G329" i="10"/>
  <c r="G328" i="10"/>
  <c r="G327" i="10"/>
  <c r="G326" i="10"/>
  <c r="G324" i="10"/>
  <c r="G323" i="10"/>
  <c r="G322" i="10"/>
  <c r="G321" i="10"/>
  <c r="G320" i="10"/>
  <c r="G319" i="10"/>
  <c r="G317" i="10"/>
  <c r="G316" i="10"/>
  <c r="G315" i="10"/>
  <c r="G314" i="10"/>
  <c r="G312" i="10"/>
  <c r="G311" i="10"/>
  <c r="G310" i="10"/>
  <c r="G308" i="10"/>
  <c r="G307" i="10"/>
  <c r="G306" i="10"/>
  <c r="G304" i="10"/>
  <c r="G303" i="10"/>
  <c r="G302" i="10"/>
  <c r="G300" i="10"/>
  <c r="G299" i="10"/>
  <c r="G298" i="10"/>
  <c r="G296" i="10"/>
  <c r="G295" i="10"/>
  <c r="G293" i="10"/>
  <c r="G292" i="10"/>
  <c r="G286" i="10"/>
  <c r="G285" i="10"/>
  <c r="G284" i="10"/>
  <c r="G283" i="10"/>
  <c r="G282" i="10"/>
  <c r="G275" i="10"/>
  <c r="G274" i="10"/>
  <c r="G273" i="10"/>
  <c r="G272" i="10"/>
  <c r="G271" i="10"/>
  <c r="G270" i="10"/>
  <c r="G269" i="10"/>
  <c r="G268" i="10"/>
  <c r="G267" i="10"/>
  <c r="G260" i="10"/>
  <c r="G255" i="10"/>
  <c r="G249" i="10"/>
  <c r="G248" i="10"/>
  <c r="G247" i="10"/>
  <c r="G246" i="10"/>
  <c r="G245" i="10"/>
  <c r="G244" i="10"/>
  <c r="G243" i="10"/>
  <c r="G242" i="10"/>
  <c r="G241" i="10"/>
  <c r="G240" i="10"/>
  <c r="G239" i="10"/>
  <c r="G238" i="10"/>
  <c r="G237" i="10"/>
  <c r="G236" i="10"/>
  <c r="G235" i="10"/>
  <c r="G234" i="10"/>
  <c r="G233" i="10"/>
  <c r="G232" i="10"/>
  <c r="G225" i="10"/>
  <c r="G224" i="10"/>
  <c r="G223" i="10"/>
  <c r="G222" i="10"/>
  <c r="G217" i="10"/>
  <c r="G216" i="10"/>
  <c r="G215" i="10"/>
  <c r="G211" i="10"/>
  <c r="G210" i="10"/>
  <c r="G209" i="10"/>
  <c r="G205" i="10"/>
  <c r="G201" i="10"/>
  <c r="G200" i="10"/>
  <c r="G199" i="10"/>
  <c r="G198" i="10"/>
  <c r="G194" i="10"/>
  <c r="G193" i="10"/>
  <c r="G192" i="10"/>
  <c r="G186" i="10"/>
  <c r="G185" i="10"/>
  <c r="G181" i="10"/>
  <c r="G180" i="10"/>
  <c r="G179" i="10"/>
  <c r="G178" i="10"/>
  <c r="G177" i="10"/>
  <c r="G176" i="10"/>
  <c r="G175" i="10"/>
  <c r="G174" i="10"/>
  <c r="G173" i="10"/>
  <c r="G172" i="10"/>
  <c r="G171" i="10"/>
  <c r="G170" i="10"/>
  <c r="G169" i="10"/>
  <c r="G168" i="10"/>
  <c r="G167" i="10"/>
  <c r="G166" i="10"/>
  <c r="G165" i="10"/>
  <c r="G164" i="10"/>
  <c r="G163" i="10"/>
  <c r="G162" i="10"/>
  <c r="G158" i="10"/>
  <c r="G157" i="10"/>
  <c r="G156" i="10"/>
  <c r="G155" i="10"/>
  <c r="G150" i="10"/>
  <c r="G149" i="10"/>
  <c r="G148" i="10"/>
  <c r="G147" i="10"/>
  <c r="G146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2" i="10"/>
  <c r="G112" i="10"/>
  <c r="I113" i="10" s="1"/>
  <c r="H111" i="10"/>
  <c r="H110" i="10"/>
  <c r="H109" i="10"/>
  <c r="H108" i="10"/>
  <c r="H107" i="10"/>
  <c r="G103" i="10"/>
  <c r="G102" i="10"/>
  <c r="G101" i="10"/>
  <c r="G100" i="10"/>
  <c r="G99" i="10"/>
  <c r="G98" i="10"/>
  <c r="H93" i="10"/>
  <c r="H92" i="10"/>
  <c r="H91" i="10"/>
  <c r="H90" i="10"/>
  <c r="H89" i="10"/>
  <c r="H88" i="10"/>
  <c r="H87" i="10"/>
  <c r="H86" i="10"/>
  <c r="H85" i="10"/>
  <c r="G81" i="10"/>
  <c r="G77" i="10"/>
  <c r="G76" i="10"/>
  <c r="G75" i="10"/>
  <c r="G74" i="10"/>
  <c r="G70" i="10"/>
  <c r="G69" i="10"/>
  <c r="G68" i="10"/>
  <c r="G67" i="10"/>
  <c r="G66" i="10"/>
  <c r="G65" i="10"/>
  <c r="G64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24" i="10"/>
  <c r="H23" i="10"/>
  <c r="H22" i="10"/>
  <c r="H21" i="10"/>
  <c r="H20" i="10"/>
  <c r="H19" i="10"/>
  <c r="H18" i="10"/>
  <c r="H17" i="10"/>
  <c r="G6" i="10"/>
  <c r="E350" i="10" l="1"/>
  <c r="E349" i="10"/>
  <c r="E351" i="10"/>
  <c r="E348" i="10"/>
  <c r="G277" i="11"/>
  <c r="F287" i="11"/>
  <c r="F14" i="11"/>
  <c r="G26" i="11"/>
  <c r="I26" i="11"/>
  <c r="G60" i="11"/>
  <c r="I60" i="11"/>
  <c r="F71" i="11"/>
  <c r="E350" i="11" s="1"/>
  <c r="G94" i="11"/>
  <c r="F151" i="11"/>
  <c r="E351" i="11" s="1"/>
  <c r="F255" i="11" s="1"/>
  <c r="F256" i="11" s="1"/>
  <c r="F202" i="11"/>
  <c r="F226" i="11"/>
  <c r="G250" i="11"/>
  <c r="G251" i="11"/>
  <c r="G252" i="11"/>
  <c r="F212" i="11"/>
  <c r="E349" i="11"/>
  <c r="E348" i="11"/>
  <c r="F212" i="10"/>
  <c r="F217" i="11" l="1"/>
  <c r="F216" i="11"/>
  <c r="F215" i="11"/>
  <c r="F216" i="10"/>
  <c r="F217" i="10"/>
  <c r="F215" i="10"/>
  <c r="F218" i="11" l="1"/>
  <c r="F218" i="10"/>
  <c r="D360" i="10" s="1"/>
  <c r="E360" i="10" s="1"/>
  <c r="D360" i="11" l="1"/>
  <c r="E360" i="11" s="1"/>
</calcChain>
</file>

<file path=xl/sharedStrings.xml><?xml version="1.0" encoding="utf-8"?>
<sst xmlns="http://schemas.openxmlformats.org/spreadsheetml/2006/main" count="788" uniqueCount="329">
  <si>
    <t>Switch tipo 7</t>
  </si>
  <si>
    <t>Switch tipo 8</t>
  </si>
  <si>
    <t>Switch tipo 9</t>
  </si>
  <si>
    <t>Switch tipo 1</t>
  </si>
  <si>
    <t>Switch tipo 2</t>
  </si>
  <si>
    <t>Switch tipo 3</t>
  </si>
  <si>
    <t>Switch tipo 4</t>
  </si>
  <si>
    <t>Switch tipo 5</t>
  </si>
  <si>
    <t>Switch tipo 6</t>
  </si>
  <si>
    <t>TABELLE ECONOMICHE</t>
  </si>
  <si>
    <t>Tabella 1– Armadi a rack</t>
  </si>
  <si>
    <t>P*Q</t>
  </si>
  <si>
    <t>Stima Prezzo medio apparati</t>
  </si>
  <si>
    <t>Maggiorazione del prezzo del Servizio di Manutenzione ed assistenza della fornitura acquistata in Convenzione –  (Magg)</t>
  </si>
  <si>
    <t>Percentuale del prezzo di fornitura in Convenzione per configurazione apparati attivi (Perc)</t>
  </si>
  <si>
    <t>Porte aggiuntive per switch stand-alone</t>
  </si>
  <si>
    <t>Porte aggiuntive per switch modulari</t>
  </si>
  <si>
    <t>Armadi a rack - Armadio rack 19” da 12U a 33U, profondo 600mm, di larghezza 800mm [Euro a rack unit]</t>
  </si>
  <si>
    <t>Armadi a rack - Armadio rack 19” da 27U a 42U, profondo 800mm, di larghezza 800mm [Euro a rack unit]</t>
  </si>
  <si>
    <t>Armadi a rack - Armadio rack 19” da 27U a 47U, profondo 1000mm, di larghezza 800mm [Euro a rack unit]</t>
  </si>
  <si>
    <t>Armadi a rack - Armadio rack 19” da 45U a 47U, profondo 1200mm, di larghezza 800mm; [Euro a rack unit]</t>
  </si>
  <si>
    <t>Armadi a rack - Armadio rack 19” da 12U a 21U, profondo 600mm, di larghezza 600mm [Euro a rack unit]</t>
  </si>
  <si>
    <t>Tabella 3 – Cavi in fibra</t>
  </si>
  <si>
    <t>Cavi in rame - Cavo UTP cat.6, 100Ohm [Euro al metro fornitura]</t>
  </si>
  <si>
    <t>Cavi in rame - Cavo S/FTP cat.6, 100Ohm [Euro al metro fornitura]</t>
  </si>
  <si>
    <t>Cavi in rame - Cavo S/FTP cat.6A, 100Ohm [Euro al metro fornitura]</t>
  </si>
  <si>
    <t>Cavi in rame - Cavo telefonico 50 coppie in cat.3, guaina esterna LSZH [Euro al metro fornitura]</t>
  </si>
  <si>
    <t>Cavi in rame - Cavo telefonico 100 coppie in cat.3, guaina esterna LSZH [Euro al metro fornitura]</t>
  </si>
  <si>
    <t>Cavi in fibra - cavo multimodale 50/125 micron OM2, 2 fibre [Euro al metro fornitura]</t>
  </si>
  <si>
    <t>Cavi in fibra - cavo multimodale 50/125 micron OM2, 4 fibre [Euro al metro fornitura]</t>
  </si>
  <si>
    <t>Cavi in fibra - cavo multimodale 50/125 micron OM2, 8 fibre [Euro al metro fornitura]</t>
  </si>
  <si>
    <t>Cavi in fibra - cavo multimodale 50/125 micron OM2, 12 fibre [Euro al metro fornitura]</t>
  </si>
  <si>
    <t>Cavi in fibra - cavo multimodale 50/125 micron OM3, 2 fibre [Euro al metro fornitura]</t>
  </si>
  <si>
    <t>Cavi in fibra - cavo multimodale 50/125 micron OM3, 4 fibre [Euro al metro fornitura]</t>
  </si>
  <si>
    <t>Cavi in fibra - cavo multimodale 50/125 micron OM3, 8 fibre [Euro al metro fornitura]</t>
  </si>
  <si>
    <t>Cavi in fibra - cavo multimodale 50/125 micron OM3, 12 fibre [Euro al metro fornitura]</t>
  </si>
  <si>
    <t>Cavi in fibra - cavo multimodale 50/125 micron OM4, 2 fibre [Euro al metro fornitura]</t>
  </si>
  <si>
    <t>Cavi in fibra - cavo multimodale 50/125 micron OM4, 4 fibre [Euro al metro fornitura]</t>
  </si>
  <si>
    <t>Cavi in fibra - cavo multimodale 50/125 micron OM4, 8 fibre [Euro al metro fornitura]</t>
  </si>
  <si>
    <t>Cavi in fibra - cavo multimodale 50/125 micron OM4, 12 fibre [Euro al metro fornitura]</t>
  </si>
  <si>
    <t>Cavi in fibra - cavo monomodale 9/125 micron, 2 fibre [Euro al metro fornitura]</t>
  </si>
  <si>
    <t>Cavi in fibra - cavo monomodale 9/125 micron, 4 fibre [Euro al metro fornitura]</t>
  </si>
  <si>
    <t>Cavi in fibra - cavo monomodale 9/125 micron, 8 fibre [Euro al metro fornitura]</t>
  </si>
  <si>
    <t>Cavi in fibra - cavo monomodale 9/125 micron, 12 fibre [Euro al metro fornitura]</t>
  </si>
  <si>
    <t>Cavi in fibra - cavo monomodale 9/125 micron, 8 fibre, armato [Euro al metro fornitura]</t>
  </si>
  <si>
    <t>Cavi in fibra - cavo monomodale 9/125 micron, 12 fibre, armato [Euro al metro fornitura]</t>
  </si>
  <si>
    <t>Cavi in fibra - cavo monomodale 9/125 micron, 16 fibre, armato [Euro al metro fornitura]</t>
  </si>
  <si>
    <t>Cavi in fibra - cavo monomodale 9/125 micron, 20 fibre, armato [Euro al metro fornitura]</t>
  </si>
  <si>
    <t>Cavi in fibra - cavo monomodale 9/125 micron, 24 fibre, armato [Euro al metro fornitura]</t>
  </si>
  <si>
    <t>Cavi in fibra - cavo array  MTP-LC OM3 con breakout di 12 fibre LC almeno di 45 cm [Euro al metro fornitura]</t>
  </si>
  <si>
    <t>Cavi in fibra - cavo array  MTP-SC OM3 con breakout di 12 fibre SC almeno di 45 cm [Euro al metro fornitura]</t>
  </si>
  <si>
    <t>Cavi in fibra - cavo array  MTP-LC OM4 con breakout di 12 fibre LC almeno di 45 cm [Euro al metro fornitura]</t>
  </si>
  <si>
    <t>Cavi in fibra - cavo array  MTP-SC OM4 con breakout di 12 fibre SC almeno di 45 cm [Euro al metro fornitura]</t>
  </si>
  <si>
    <t>Tabella 4 – Connettori Ottici</t>
  </si>
  <si>
    <t>Tabella 5 – Connettori elettrici</t>
  </si>
  <si>
    <t>Connettori ottici - Connettore fibra ottica ST 50/125 micron OM2, OM3 e OM4 [Euro ad unità]</t>
  </si>
  <si>
    <t>Connettori ottici - Connettore fibra ottica LC 50/125 micron OM2, OM3 e OM4 [Euro ad unità]</t>
  </si>
  <si>
    <t>Connettori ottici - Connettore fibra ottica SC 50/125 micron OM2, OM3 e OM4 [Euro ad unità]</t>
  </si>
  <si>
    <t>Connettori ottici - Connettore fibra ottica ST 9/125 micron [Euro ad unità]</t>
  </si>
  <si>
    <t>Connettori ottici - Connettore fibra ottica LC 9/125 micron [Euro ad unità]</t>
  </si>
  <si>
    <t>Connettori ottici - Connettore fibra ottica SC 9/125 micron [Euro ad unità]</t>
  </si>
  <si>
    <t>Connettori elettrici - Connettore RJ-45 UTP cat. 6 [Euro ad unità]</t>
  </si>
  <si>
    <t>Connettori elettrici - Connettore RJ-45 FTP cat. 6 [Euro ad unità]</t>
  </si>
  <si>
    <t>Connettori elettrici - Connettore RJ-45 UTP cat. 6A [Euro ad unità]</t>
  </si>
  <si>
    <t>Connettori elettrici - Connettore RJ-45 FTP cat. 6A [Euro ad unità]</t>
  </si>
  <si>
    <t>Tabella 6 – Attestazione (comprensive dei connettori)</t>
  </si>
  <si>
    <t>Tabella 7 – Prese e scatole</t>
  </si>
  <si>
    <t>Tabella 8 – Patch cord voce</t>
  </si>
  <si>
    <t>Patch cord voce - Patch cord 1xIDC-1xRJ45, ad una coppia, 100Ohm, lungo almeno mt 1,5, per permutazione telefonica [Euro ad unità]</t>
  </si>
  <si>
    <t>Patch cord voce - Patch cord 1xIDC-1xRJ45, ad una coppia, 100Ohm, lungo almeno mt 3, per permutazione telefonica [Euro ad unità]</t>
  </si>
  <si>
    <t>Patch cord voce - Patch cord 1xIDC-1xRJ45, a due coppie, 100Ohm, lunga almeno  mt 1,5 per permutazione telefonica [Euro ad unità]</t>
  </si>
  <si>
    <t>Patch cord voce - Patch cord 1xIDC-1xRJ45, a due coppie, 100Ohm, lunga almeno  mt 3, per permutazione telefonica [Euro ad unità]</t>
  </si>
  <si>
    <t>Patch cord voce - Patch cord 1xIDC-1xIDC, ad una coppia, 100Ohm, lungh almeno mt 1,5, per permutazione telefonica di dorsale [Euro ad unità]</t>
  </si>
  <si>
    <t>Patch cord voce - Patch cord 1xIDC-1xIDC, ad una coppia, 100Ohm, lungh almeno mt 3, per permutazione telefonica di dorsale [Euro ad unità]</t>
  </si>
  <si>
    <t>Tabella 9 - Patch panel e accessori in rame</t>
  </si>
  <si>
    <t>Patch Panel e accessori in rame - Patch panel altezza 1 U non schermato, di tipo precaricato, equipaggiato con 24 porte RJ45 di cat. 6, per cavi UTP cat. 6 [Euro ad unità fornitura]</t>
  </si>
  <si>
    <t>Patch Panel e accessori in rame - Patch panel altezza 1 U schermato, di tipo precaricato, equipaggiato con 24 porte RJ45 di cat. 6, per cavi FTP cat. 6 [Euro ad unità fornitura]</t>
  </si>
  <si>
    <t>Patch Panel e accessori in rame - Patch panel altezza 1 U non schermato, di tipo precaricato, equipaggiato con 24 porte RJ45 di cat. 6A, per cavi UTP cat. 6A [Euro ad unità fornitura]</t>
  </si>
  <si>
    <t>Patch Panel e accessori in rame - Patch panel altezza 1 U schermato, di tipo precaricato, equipaggiato con 24 porte RJ45 di cat. 6A, per cavi FTP cat. 6A [Euro ad unità fornitura]</t>
  </si>
  <si>
    <t>Patch Panel e accessori in rame - Patch Panel per attestazione cavo telefonico con 50 prese frontali tipo RJ45 [Euro ad unità fornitura]</t>
  </si>
  <si>
    <t>Patch Panel e accessori in fibra - Cassetto ottico OM3 2 x MTP - LC per 24 fibre [Euro ad unità fornitura]</t>
  </si>
  <si>
    <t>Patch Panel e accessori in fibra - Cassetto ottico OM4 2 x MTP - LC per 24 fibre [Euro ad unità fornitura]</t>
  </si>
  <si>
    <t>Patch Panel e accessori in fibra - Pigtail in fibra ottica, ST, 50/125 μm, OM2, 1 metro [Euro ad unità fornitura]</t>
  </si>
  <si>
    <t>Patch Panel e accessori in fibra - Pigtail in fibra ottica, LC, 50/125 μm, OM2, 1 metro [Euro ad unità fornitura]</t>
  </si>
  <si>
    <t>Patch Panel e accessori in fibra - Pigtail in fibra ottica, SC, 50/125 μm, OM2, 1 metro [Euro ad unità fornitura]</t>
  </si>
  <si>
    <t>Patch Panel e accessori in fibra - Pigtail in fibra ottica, ST, 50/125 μm, OM3, 1 metro [Euro ad unità fornitura]</t>
  </si>
  <si>
    <t>Patch Panel e accessori in fibra - Pigtail in fibra ottica, LC, 50/125 μm, OM3, 1 metro [Euro ad unità fornitura]</t>
  </si>
  <si>
    <t>Patch Panel e accessori in fibra - Pigtail in fibra ottica, SC, 50/125 μm, OM3, 1 metro [Euro ad unità fornitura]</t>
  </si>
  <si>
    <t>Patch Panel e accessori in fibra - Pigtail in fibra ottica, ST, 50/125 μm, OM4, 1 metro [Euro ad unità fornitura]</t>
  </si>
  <si>
    <t>Patch Panel e accessori in fibra - Pigtail in fibra ottica, LC, 50/125 μm, OM4, 1 metro [Euro ad unità fornitura]</t>
  </si>
  <si>
    <t>Patch Panel e accessori in fibra - Pigtail in fibra ottica, SC, 50/125 μm, OM4, 1 metro [Euro ad unità fornitura]</t>
  </si>
  <si>
    <t>Patch Panel e accessori in fibra - Pigtail in fibra ottica, ST, single-mode, 1 metro [Euro ad unità fornitura]</t>
  </si>
  <si>
    <t>Patch Panel e accessori in fibra - Pigtail in fibra ottica, LC, single-mode, 1 metro [Euro ad unità fornitura]</t>
  </si>
  <si>
    <t>Patch Panel e accessori in fibra - Pigtail in fibra ottica, SC, single-mode, 1 metro [Euro ad unità fornitura]</t>
  </si>
  <si>
    <t>Apparati Wireless - Software di gestione della piattaforma wireless [Euro ad unità]</t>
  </si>
  <si>
    <t>Dispositivi di sicurezza - Dispositivi di sicurezza fascia base [Euro ad unità]</t>
  </si>
  <si>
    <t>Dispositivi di sicurezza - Dispositivi di sicurezza fascia media [Euro ad unità]</t>
  </si>
  <si>
    <t>Dispositivi di sicurezza - Dispositivi di sicurezza fascia alta [Euro ad unità]</t>
  </si>
  <si>
    <t>Dispositivi di sicurezza - Dispositivi di sicurezza fascia top [Euro ad unità]</t>
  </si>
  <si>
    <t>Gruppi di continuità - Tipo tower con capacità di circa 700VA [Euro ad unità]</t>
  </si>
  <si>
    <t>Gruppi di continuità - Tipo tower con capacità di circa 1000VA [Euro ad unità]</t>
  </si>
  <si>
    <t>Gruppi di continuità - Tipo tower con capacità di circa 1500VA [Euro ad unità]</t>
  </si>
  <si>
    <t>Gruppi di continuità - Tipo tower con capacità di circa 2000VA [Euro ad unità]</t>
  </si>
  <si>
    <t>Gruppi di continuità - Tipo tower con capacità di circa 3000VA [Euro ad unità]</t>
  </si>
  <si>
    <t>Gruppi di continuità - Tipo tower con capacità di circa 5000VA [Euro ad unità]</t>
  </si>
  <si>
    <t>Gruppi di continuità - Tipo tower con capacità di circa  7000VA [Euro ad unità]</t>
  </si>
  <si>
    <t>Gruppi di continuità - Tipo tower con capacità di circa 10000VA [Euro ad unità]</t>
  </si>
  <si>
    <t>Gruppi di continuità - Tipo tower con capacità di circa 12000VA [Euro ad unità]</t>
  </si>
  <si>
    <t>Gruppi di continuità - Tipo tower con capacità di circa 15000VA [Euro ad unità]</t>
  </si>
  <si>
    <t>Gruppi di continuità - Tipo tower con capacità di circa 20000VA [Euro ad unità]</t>
  </si>
  <si>
    <t>Gruppi di continuità - Tipo tower con capacità di circa 12000VA trifase/trifase [Euro ad unità]</t>
  </si>
  <si>
    <t>Gruppi di continuità - Tipo tower con capacità di circa 15000VA trifase/trifase [Euro ad unità]</t>
  </si>
  <si>
    <t>Gruppi di continuità - Tipo tower con capacità di circa 20000VA trifase/trifase [Euro ad unità]</t>
  </si>
  <si>
    <t>Gruppi di continuità - Tipo per montaggio a rack con capacità di circa 700VA [Euro ad unità]</t>
  </si>
  <si>
    <t>Gruppi di continuità - Tipo per montaggio a rack con capacità di circa 1000VA [Euro ad unità]</t>
  </si>
  <si>
    <t>Gruppi di continuità - Tipo per montaggio a rack con capacità di circa 1500VA [Euro ad unità]</t>
  </si>
  <si>
    <t>Gruppi di continuità - Tipo per montaggio a rack con capacità di circa 2000VA [Euro ad unità]</t>
  </si>
  <si>
    <t>Gruppi di continuità - Tipo per montaggio a rack con capacità di circa 3000VA [Euro ad unità]</t>
  </si>
  <si>
    <t>Gruppi di continuità - Tipo per montaggio a rack con capacità di circa 5000VA [Euro ad unità]</t>
  </si>
  <si>
    <t>Sistema di monitoraggio e gestione - Piattaforma hardware (completo di tutto) [Euro ad unità]</t>
  </si>
  <si>
    <t>Sistema di monitoraggio e gestione - SW per la gestione degli Switch e dei dispositivi di sicurezza [Euro ad unità]</t>
  </si>
  <si>
    <t>Servizio di Addestramento - Addestramento sulla fornitura [Euro ad ora di docenza]</t>
  </si>
  <si>
    <t>Servizio di Addestramento - Addestramento di base [Euro a singolo corso]</t>
  </si>
  <si>
    <t>Servizio di Addestramento - Addestramento avanzato [Euro a singolo corso]</t>
  </si>
  <si>
    <r>
      <t xml:space="preserve">Certificazione del cablaggio - Cerficazione per 10 </t>
    </r>
    <r>
      <rPr>
        <sz val="11"/>
        <color indexed="8"/>
        <rFont val="Calibri"/>
        <family val="2"/>
      </rPr>
      <t>≤ PDL ≤ 50 [Euro per certificazione]</t>
    </r>
  </si>
  <si>
    <r>
      <t xml:space="preserve">Certificazione del cablaggio - Cerficazione per 51 </t>
    </r>
    <r>
      <rPr>
        <sz val="11"/>
        <color indexed="8"/>
        <rFont val="Calibri"/>
        <family val="2"/>
      </rPr>
      <t>≤ PDL ≤ 100 [Euro per certificazione]</t>
    </r>
  </si>
  <si>
    <r>
      <t xml:space="preserve">Certificazione del cablaggio - Cerficazione per 101 </t>
    </r>
    <r>
      <rPr>
        <sz val="11"/>
        <color indexed="8"/>
        <rFont val="Calibri"/>
        <family val="2"/>
      </rPr>
      <t>≤ PDL ≤ 200 [Euro per certificazione]</t>
    </r>
  </si>
  <si>
    <r>
      <t xml:space="preserve">Certificazione del cablaggio - Cerficazione per 201 </t>
    </r>
    <r>
      <rPr>
        <sz val="11"/>
        <color indexed="8"/>
        <rFont val="Calibri"/>
        <family val="2"/>
      </rPr>
      <t>≤ PDL ≤ 1000 [Euro per certificazione]</t>
    </r>
  </si>
  <si>
    <t>Opere civili accessorie alla fornitura - Kd [% di sconto da applicare ai listini definiti nel Capitolato Tecnico]</t>
  </si>
  <si>
    <t>Servizio di configurazione apparati attivi acquistati in convenzione - Switch [Percentuale]</t>
  </si>
  <si>
    <t>Servizio di configurazione apparati attivi acquistati in convenzione - Apparati wireless [Percentuale]</t>
  </si>
  <si>
    <t>Servizio di configurazione apparati attivi acquistati in convenzione - Dispositivi di sicurezza [Percentuale]</t>
  </si>
  <si>
    <t>Servizio di manutenzione e assistenza per switch esistenti presso le sedi dell’Amministrazione  - Porta in rame 10/100/1000 su switch stand-alone [Canone annuo profilo LP]</t>
  </si>
  <si>
    <t>Servizio di manutenzione e assistenza per switch esistenti presso le sedi dell’Amministrazione  - Porta in fibra ottica (escluse porte 10GbE) su switch stand-alone [Canone annuo profilo LP]</t>
  </si>
  <si>
    <t>Servizio di manutenzione e assistenza per switch esistenti presso le sedi dell’Amministrazione  - Porta  in fibra 10 GbE su switch stand-alone [Canone annuo profilo LP]</t>
  </si>
  <si>
    <t>Servizio di manutenzione e assistenza per switch esistenti presso le sedi dell’Amministrazione  - Porta in rame 10/100/1000 su switch modulare [Canone annuo profilo LP]</t>
  </si>
  <si>
    <t>Servizio di manutenzione e assistenza per switch esistenti presso le sedi dell’Amministrazione  - Porta in fibra ottica (escluse porte 10GbE) su switch modulare [Canone annuo profilo LP]</t>
  </si>
  <si>
    <t>Servizio di manutenzione e assistenza per switch esistenti presso le sedi dell’Amministrazione  - Porta in fibra ottica fino a 10 GbE su switch modulare [Canone annuo profilo LP]</t>
  </si>
  <si>
    <t>Servizio di manutenzione e assistenza per switch esistenti presso le sedi dell’Amministrazione  - Porta in rame 10/100/1000 su switch stand-alone [Canone annuo profilo MP]</t>
  </si>
  <si>
    <t>Servizio di manutenzione e assistenza per switch esistenti presso le sedi dell’Amministrazione  - Porta in fibra ottica (escluse porte 10GbE) su switch stand-alone [Canone annuo profilo MP]</t>
  </si>
  <si>
    <t>Servizio di manutenzione e assistenza per switch esistenti presso le sedi dell’Amministrazione  - Porta  in fibra 10 GbE su switch stand-alone [Canone annuo profilo MP]</t>
  </si>
  <si>
    <t>Servizio di manutenzione e assistenza per switch esistenti presso le sedi dell’Amministrazione  - Porta in rame 10/100/1000 su switch modulare [Canone annuo profilo MP]</t>
  </si>
  <si>
    <t>Servizio di manutenzione e assistenza per switch esistenti presso le sedi dell’Amministrazione  - Porta in fibra ottica (escluse porte 10GbE) su switch modulare [Canone annuo profilo MP]</t>
  </si>
  <si>
    <t>Servizio di manutenzione e assistenza per switch esistenti presso le sedi dell’Amministrazione  - Porta in fibra ottica fino a 10 GbE su switch modulare [Canone annuo profilo MP]</t>
  </si>
  <si>
    <t>Servizio di manutenzione e assistenza per switch esistenti presso le sedi dell’Amministrazione  - Porta in rame 10/100/1000 su switch stand-alone [Canone annuo profilo HP]</t>
  </si>
  <si>
    <t>Servizio di manutenzione e assistenza per switch esistenti presso le sedi dell’Amministrazione  - Porta in fibra ottica (escluse porte 10GbE) su switch stand-alone [Canone annuo profilo HP]</t>
  </si>
  <si>
    <t>Servizio di manutenzione e assistenza per switch esistenti presso le sedi dell’Amministrazione  - Porta  in fibra 10 GbE su switch stand-alone [Canone annuo profilo HP]</t>
  </si>
  <si>
    <t>Servizio di manutenzione e assistenza per switch esistenti presso le sedi dell’Amministrazione  - Porta in rame 10/100/1000 su switch modulare [Canone annuo profilo HP]</t>
  </si>
  <si>
    <t>Servizio di manutenzione e assistenza per switch esistenti presso le sedi dell’Amministrazione  - Porta in fibra ottica (escluse porte 10GbE) su switch modulare [Canone annuo profilo HP]</t>
  </si>
  <si>
    <t>Servizio di manutenzione e assistenza per switch esistenti presso le sedi dell’Amministrazione  - Porta in fibra ottica fino a 10 GbE su switch modulare [Canone annuo profilo HP]</t>
  </si>
  <si>
    <t>Servizio di intervento su PDL - Pacchetto per 25 PDL [Euro a pacchetto]</t>
  </si>
  <si>
    <t>Servizio di gestione on-site della rete - 1 FTE [canone annuo profilo LP]</t>
  </si>
  <si>
    <t>Servizio di gestione on-site della rete - 1 FTE [canone annuo profilo MP]</t>
  </si>
  <si>
    <t>Servizio di gestione on-site della rete - 1 FTE [canone annuo profilo HP]</t>
  </si>
  <si>
    <t>Servizio di gestione on-site della rete - 1 FTE [canone annuo profilo LP con reperibilità h24]</t>
  </si>
  <si>
    <t>Servizio di gestione on-site della rete - 1 FTE [canone annuo profilo MP con reperibilità h24]</t>
  </si>
  <si>
    <t>Installazione Cavi in rame - Cavi UTP e Cavi S/FTP (cat.6 e cat.6A) [Euro al metro installazione]</t>
  </si>
  <si>
    <t>Installazione Cavi in rame - Cavi telefonico (50 coppie e 100 coppe) [Euro al metro installazione]</t>
  </si>
  <si>
    <t>Installazione Cavi in fibra - Cavi in fibra multimodale 50/125 e cavi in fibra monomodale 9/125 non armato [Euro al metro installazione]</t>
  </si>
  <si>
    <t>Installazione Cavi in fibra - Cavi in fibra monomodale 9/125 armato [Euro al metro installazione]</t>
  </si>
  <si>
    <t>Installazione Cavi in fibra - Cavi array [Euro al metro installazione]</t>
  </si>
  <si>
    <t>Attestazione ad una estremità di un cavo multicoppia  da 50 coppie (tutti i cavi costituenti il multicoppia) ed eventuale fornitura dei connettori IDC 110 [Euro a prestazione del servizio]</t>
  </si>
  <si>
    <t>Installazione Prese e scatole - Piastrine con 2 e 3 conntettori, UTP e FTP, cat.6 e cat.6A [Euro ad unità installazione]</t>
  </si>
  <si>
    <t>Installazione Patch Panel e accessori in rame - Patch panel dati e voce  in rame [Euro ad unità installazione]</t>
  </si>
  <si>
    <t>Installazione Patch Panel e accessori in fibra - Patch panel in fibra [Euro ad unità installazione]</t>
  </si>
  <si>
    <t>Installazione Patch Panel e accessori in fibra - Pigtail in fibra ottica [Euro ad unità installazione]</t>
  </si>
  <si>
    <t>Installazione Patch Panel e accessori in fibra - Cassetti Ottici (OM3 2xMTP-LC e OM4 2xMTP-LC per 24 fibre) e relativi chassis [Euro ad unità installazione]</t>
  </si>
  <si>
    <t>Servizio di aggiornamento dei dispositivi per la sicurezza acquistati in convenzione - Fascia base [Canone annuo]</t>
  </si>
  <si>
    <t>Servizio di aggiornamento dei dispositivi per la sicurezza acquistati in convenzione - Fascia media [Canone annuo]</t>
  </si>
  <si>
    <t>Servizio di aggiornamento dei dispositivi per la sicurezza acquistati in convenzione - Fascia allta [Canone annuo]</t>
  </si>
  <si>
    <t>Servizio di aggiornamento dei dispositivi per la sicurezza acquistati in convenzione - Fascia top [Canone annuo]</t>
  </si>
  <si>
    <t>Servizio di gestione da remoto – Fino a 50 apparati attivi [canone annuo per apparato profilo LP]</t>
  </si>
  <si>
    <t>Servizio di gestione da remoto – Da 51 a 150 apparati attivi [canone annuo per apparato profilo LP]</t>
  </si>
  <si>
    <t>Servizio di gestione da remoto – Oltre 150 apparati attivi [canone annuo per apparato profilo LP]</t>
  </si>
  <si>
    <t>Servizio di gestione da remoto – Fino a 50 apparati attivi [canone annuo per apparato profilo MP]</t>
  </si>
  <si>
    <t>Servizio di gestione da remoto – Da 51 a 150 apparati attivi [canone annuo per apparato profilo MP]</t>
  </si>
  <si>
    <t>Servizio di gestione da remoto – Oltre 150 apparati attivi [canone annuo per apparato profilo MP]</t>
  </si>
  <si>
    <t>Servizio di gestione da remoto – Fino a 50 apparati attivi [canone annuo per apparato profilo HP]</t>
  </si>
  <si>
    <t>Servizio di gestione da remoto – Da 51 a 150 apparati attivi [canone annuo per apparato profilo HP]</t>
  </si>
  <si>
    <t>Servizio di gestione da remoto – Oltre 150 apparati attivi [canone annuo per apparato profilo HP]</t>
  </si>
  <si>
    <t>Prezzo Offerto (P)</t>
  </si>
  <si>
    <t>Soglia di riferimento Prezzo servizi di installazione</t>
  </si>
  <si>
    <t>Pesi (Q)</t>
  </si>
  <si>
    <t>Prezzo offerto (P)</t>
  </si>
  <si>
    <t>PrezzoOfferto (P)</t>
  </si>
  <si>
    <t>Pesi  (Q)</t>
  </si>
  <si>
    <t xml:space="preserve">Prezzo Offerto (P) </t>
  </si>
  <si>
    <t>Prezzo (P)</t>
  </si>
  <si>
    <t>Tabella 10 -  Patch panel e accessori in fibra ottica</t>
  </si>
  <si>
    <t>Tabella 11 - Apparati Wireless</t>
  </si>
  <si>
    <t>Tabella 12  -  Dispositivi di sicurezza</t>
  </si>
  <si>
    <t>Tabella 13 -  Gruppi di continuità</t>
  </si>
  <si>
    <t>Tabella 14  -  Sistema di monitoraggio e gestione</t>
  </si>
  <si>
    <t>Tabella 15 -  Servizio di addestramento</t>
  </si>
  <si>
    <t>Tabella 16 -  Certificazione del cablaggio</t>
  </si>
  <si>
    <t>Percentuale del prezzo di fornitura in Convenzione per 12 mesi (Perc)</t>
  </si>
  <si>
    <t>Perc*Q*prezzo_medio_apparato</t>
  </si>
  <si>
    <t>Tabella 18 - Servizio di configurazione degli apparati attivi acquistati in convenzione</t>
  </si>
  <si>
    <t>Tabella 19 - Servizio di manutenzione e assistenza della fornitura acquistata in convenzione</t>
  </si>
  <si>
    <t>Tabella 20 - Servizio di aggiornamento dei dispositivi per la sicurezza acquistati in convenzione</t>
  </si>
  <si>
    <t>Tabella 21-  Servizio di manutenzione e assistenza per switch esistenti presso le sedi dell’Amministrazione</t>
  </si>
  <si>
    <t>Tabella 22 -  Servizio di manutenzione e assistenza sui prodotti wireless, dispositivi per la sicurezza, ups, sistemi di gestione esistenti presso le sedi dell’Amministrazione</t>
  </si>
  <si>
    <t>Servizio di manutenzione e assistenza sui prodotti wireless, dispositivi per la sicurezza, ups, sistemi di gestione esistenti presso le sedi dell’Amministrazione - Tutti i dispositivi [Maggiorazione Percentuale]</t>
  </si>
  <si>
    <t>Magg*Q*totale_forniture_attive_escluso_switch</t>
  </si>
  <si>
    <t>Tabella 23  -  Servizi intervento su PDL</t>
  </si>
  <si>
    <t>Tabella 24 -  Servizi di gestione da remoto</t>
  </si>
  <si>
    <t>Tabella 25  -  Servizi di gestione on-site della rete</t>
  </si>
  <si>
    <t>Tabella 26 - Switch</t>
  </si>
  <si>
    <t xml:space="preserve">Switch - Switch tipo 1 (LAYER 2 ETHERNET 10/100 con uplink 1 Gb) [Euro ad unità, media aritmetica di ogni brand offerto] </t>
  </si>
  <si>
    <t xml:space="preserve">Switch - Porta aggiuntiva per switch tipo 1 1000Base-T [Euro ad unità, media aritmetica di ogni brand offerto] </t>
  </si>
  <si>
    <t xml:space="preserve">Switch - Switch tipo 2 (LAYER 2 ETHERNET 10/100 con uplink 1 Gb –POE) [Euro ad unità, media aritmetica di ogni brand offerto] </t>
  </si>
  <si>
    <t xml:space="preserve">Switch - Porta aggiuntiva per switch tipo2 1000Base-T [Euro ad unità, media aritmetica di ogni brand offerto] </t>
  </si>
  <si>
    <t xml:space="preserve">Switch - Switch Tipo 3 (LAYER 2 ETHERNET 10/100/1000 con uplink 10 Gb) [Euro ad unità, media aritmetica di ogni brand offerto] </t>
  </si>
  <si>
    <t xml:space="preserve">Switch - Scheda aggiuntiva per switch tipo 3, modulo di alimentazione ridondata almeno di tipo n+1, completo di cavi [Euro ad unità, media aritmetica di ogni brand offerto] </t>
  </si>
  <si>
    <t xml:space="preserve">Switch - Porta aggiuntiva per switch tipo 3 1000Base-T [Euro ad unità, media aritmetica di ogni brand offerto] </t>
  </si>
  <si>
    <t xml:space="preserve">Switch - Switch Tipo 4 (LAYER 2 ETHERNET 10/100/1000 con uplink a 10 Gb – POE) [Euro ad unità, media aritmetica di ogni brand offerto] </t>
  </si>
  <si>
    <t xml:space="preserve">Switch - Scheda aggiuntiva per switch tipo 4, modulo di alimentazione ridondata almeno di tipo n+1, completo di cavi [Euro ad unità, media aritmetica di ogni brand offerto] </t>
  </si>
  <si>
    <t xml:space="preserve">Switch - Porta aggiuntiva per switch tipo 4 1000Base-T [Euro ad unità, media aritmetica di ogni brand offerto] </t>
  </si>
  <si>
    <t xml:space="preserve">Switch - Switch tipo 5 (LAYER 3 ETHERNET 10/100/1000 con uplink 10 Gb) [Euro ad unità, media aritmetica di ogni brand offerto] </t>
  </si>
  <si>
    <t xml:space="preserve">Switch - Scheda aggiuntiva per switch tipo 5, modulo di alimentazione ridondata almeno di tipo n+1, completo di cavi [Euro ad unità, media aritmetica di ogni brand offerto] </t>
  </si>
  <si>
    <t xml:space="preserve">Switch - Porta aggiuntiva per switch tipo 5 1000Base-T [Euro ad unità, media aritmetica di ogni brand offerto] </t>
  </si>
  <si>
    <t xml:space="preserve">Switch - Switch tipo 6 (LAYER 3 – Porte SFP con uplink a 10Gb) [Euro ad unità, media aritmetica di ogni brand offerto] </t>
  </si>
  <si>
    <t xml:space="preserve">Switch - Scheda aggiuntiva per switch tipo 6, modulo di alimentazione ridondata almeno di tipo n+1, completo di cavi [Euro ad unità, media aritmetica di ogni brand offerto] </t>
  </si>
  <si>
    <t xml:space="preserve">Switch - Porta aggiuntiva per switch tipo 6 1000Base-T [Euro ad unità, media aritmetica di ogni brand offerto] </t>
  </si>
  <si>
    <t xml:space="preserve">Switch - Porta aggiuntiva 1000Base-LX per switch stand-alone  [Euro ad unità, media aritmetica di ogni brand offerto] </t>
  </si>
  <si>
    <t xml:space="preserve">Switch - Porta aggiuntiva 1000Base-SX per switch stand-alone  [Euro ad unità, media aritmetica di ogni brand offerto] </t>
  </si>
  <si>
    <t xml:space="preserve">Switch - Porta aggiuntiva 10GBase-SR per switch stand-alone  [Euro ad unità, media aritmetica di ogni brand offerto] </t>
  </si>
  <si>
    <t xml:space="preserve">Switch - Porta aggiuntiva 10GBase-LR per switch stand-alone  [Euro ad unità, media aritmetica di ogni brand offerto] </t>
  </si>
  <si>
    <t xml:space="preserve">Switch - Porta aggiuntiva per switch tipo 7 1000Base-T [Euro ad unità, media aritmetica di ogni brand offerto] </t>
  </si>
  <si>
    <t xml:space="preserve">Switch - Scheda aggiuntiva per switch tipo 7 con almeno 24 porte 10/100/1000BaseT [Euro ad unità, media aritmetica di ogni brand offerto] </t>
  </si>
  <si>
    <t xml:space="preserve">Switch - Scheda aggiuntiva per switch tipo 7 con almeno 24 porte 1000Base-SX [Euro ad unità, media aritmetica di ogni brand offerto] </t>
  </si>
  <si>
    <t xml:space="preserve">Switch - Scheda aggiuntiva per switch tipo 7 con almeno 24 porte 1000Base-LX [Euro ad unità, media aritmetica di ogni brand offerto] </t>
  </si>
  <si>
    <t xml:space="preserve">Switch - Scheda aggiuntiva per switch tipo 7 con almeno 2 porte 10Gbit [Euro ad unità, media aritmetica di ogni brand offerto] </t>
  </si>
  <si>
    <t xml:space="preserve">Switch - Porta aggiuntiva per switch tipo 8 1000Base-T [Euro ad unità, media aritmetica di ogni brand offerto] </t>
  </si>
  <si>
    <t xml:space="preserve">Switch - Scheda aggiuntiva per switch tipo 8 con almeno 24 porte 10/100/1000BaseT [Euro ad unità, media aritmetica di ogni brand offerto] </t>
  </si>
  <si>
    <t xml:space="preserve">Switch - Scheda aggiuntiva per switch tipo 8 con almeno 24 porte 1000Base-SX [Euro ad unità, media aritmetica di ogni brand offerto] </t>
  </si>
  <si>
    <t xml:space="preserve">Switch - Scheda aggiuntiva per switch tipo 8 con almeno 24 porte 1000Base-LX [Euro ad unità, media aritmetica di ogni brand offerto] </t>
  </si>
  <si>
    <t xml:space="preserve">Switch - Scheda aggiuntiva per switch tipo 8 con almeno 2 porte 10Gbit [Euro ad unità, media aritmetica di ogni brand offerto] </t>
  </si>
  <si>
    <t xml:space="preserve">Switch - Porta aggiuntiva per switch tipo 9 1000Base-T [Euro ad unità, media aritmetica di ogni brand offerto] </t>
  </si>
  <si>
    <t xml:space="preserve">Switch - Scheda aggiuntiva per switch tipo 9 con almeno 24 porte 10/100/1000BaseT [Euro ad unità, media aritmetica di ogni brand offerto] </t>
  </si>
  <si>
    <t xml:space="preserve">Switch - Scheda aggiuntiva per switch tipo 9 con almeno 24 porte 1000Base-SX [Euro ad unità, media aritmetica di ogni brand offerto] </t>
  </si>
  <si>
    <t xml:space="preserve">Switch - Scheda aggiuntiva per switch tipo 9 con almeno 24 porte 1000Base-LX [Euro ad unità, media aritmetica di ogni brand offerto] </t>
  </si>
  <si>
    <t xml:space="preserve">Switch - Scheda aggiuntiva per switch tipo 9 con almeno 4 porte 10Gbit [Euro ad unità, media aritmetica di ogni brand offerto] </t>
  </si>
  <si>
    <t xml:space="preserve">Switch - Porta aggiuntiva 1000Base-LX per switch modulari [Euro ad unità, media aritmetica di ogni brand offerto] </t>
  </si>
  <si>
    <t xml:space="preserve">Switch - Porta aggiuntiva 1000Base-SX per switch modulari [Euro ad unità, media aritmetica di ogni brand offerto] </t>
  </si>
  <si>
    <t xml:space="preserve">Switch - Porta aggiuntiva 10GBase-SR per switch modulari [Euro ad unità, media aritmetica di ogni brand offerto] </t>
  </si>
  <si>
    <t xml:space="preserve">Switch - Porta aggiuntiva 10GBase-LR per switch modulari [Euro ad unità, media aritmetica di ogni brand offerto] </t>
  </si>
  <si>
    <t xml:space="preserve">Switch - Porta aggiuntiva 10GBase-ER per switch modulari [Euro ad unità, media aritmetica di ogni brand offerto] </t>
  </si>
  <si>
    <t>Armadi a rack - Gruppo di ventilazione a tetto [Euro ad unità]</t>
  </si>
  <si>
    <t>Armadi a rack - Guida patch orizzontale altezza 1U [Euro ad unità]</t>
  </si>
  <si>
    <t>Armadi a rack - Ripiano fisso [Euro ad unità]</t>
  </si>
  <si>
    <t>Tabella 1– Armadi a rack (totale in Euro)</t>
  </si>
  <si>
    <t>Tabella 2 – Cavi in rame</t>
  </si>
  <si>
    <t>Tabella 2 – Cavi in rame (totale fornitura in Euro)</t>
  </si>
  <si>
    <t>Tabella 2 – Cavi in rame (totale servizi installazione in Euro)</t>
  </si>
  <si>
    <t>Tabella 3 – Cavi in fibra (totale fornitura in Euro)</t>
  </si>
  <si>
    <t>Tabella 3 – Cavi in fibra (totale servizi installazione in Euro)</t>
  </si>
  <si>
    <t>Tabella 4 – Connettori Ottici (totale in Euro)</t>
  </si>
  <si>
    <t>Tabella 5 – Connettori elettrici (totale in Euro)</t>
  </si>
  <si>
    <t>Tabella 6 – Attestazione (comprensive dei connettori) - Totale in Euro</t>
  </si>
  <si>
    <t>Tabella 7 – Prese e scatole (totale fornitura in Euro)</t>
  </si>
  <si>
    <t>Tabella 7 – Prese e scatole (totale servizi installazione in Euro)</t>
  </si>
  <si>
    <t>Tabella 8 – Patch cord voce (totale in Euro)</t>
  </si>
  <si>
    <t>Tabella 9 - Patch panel e accessori in rame (totale fornitura in Euro)</t>
  </si>
  <si>
    <t>Tabella 9 - Patch panel e accessori in rame (totale servizi installazione in Euro)</t>
  </si>
  <si>
    <t>Tabella 10 -  Patch panel e accessori in fibra ottica (totale fornitura in Euro)</t>
  </si>
  <si>
    <t>Tabella 10 -  Patch panel e accessori in fibra ottica (totale servizi installazione in Euro)</t>
  </si>
  <si>
    <t>Tabella 11 - Apparati Wireless (totale in Euro)</t>
  </si>
  <si>
    <t>Tabella 12  -  Dispositivi di sicurezza (totale in Euro)</t>
  </si>
  <si>
    <t>Tabella 13 -  Gruppi di continuità (totale in Euro)</t>
  </si>
  <si>
    <t>Tabella 14  -  Sistema di monitoraggio e gestione (totale in Euro)</t>
  </si>
  <si>
    <t>Tabella 15 -  Servizio di addestramento (totale in Euro)</t>
  </si>
  <si>
    <t>Tabella 16 -  Certificazione del cablaggio (totale in Euro)</t>
  </si>
  <si>
    <t>Tabella 26 - Switch (totale in Euro)</t>
  </si>
  <si>
    <t>TOTALE SERVIZI INSTALLAZIONE (€)</t>
  </si>
  <si>
    <t>TOTALE FORNITURE ATTIVE (€)</t>
  </si>
  <si>
    <t>TOTALE FORNITURE PASSIVE (€)</t>
  </si>
  <si>
    <t>TOTALE APPARATI ATTIVI ESCLUSI GLI SWITCH (€)</t>
  </si>
  <si>
    <t>Switch (stima prezzo medio in Euro)</t>
  </si>
  <si>
    <t>Apparati wireless (stima prezzo medio in Euro)</t>
  </si>
  <si>
    <t>Dispositivi di sicurezza (stima prezzo medio in Euro)</t>
  </si>
  <si>
    <t>Tabella 25  -  Servizi di gestione on-site della rete (totale in Euro)</t>
  </si>
  <si>
    <t>Tabella 24 -  Servizi di gestione da remoto (totale LP in Euro)</t>
  </si>
  <si>
    <t>Tabella 24 -  Servizi di gestione da remoto (totale MP in Euro)</t>
  </si>
  <si>
    <t>Tabella 24 -  Servizi di gestione da remoto (totale HP in Euro)</t>
  </si>
  <si>
    <t>Tabella 23  -  Servizi intervento su PDL (totale in Euro)</t>
  </si>
  <si>
    <t>Tabella 21-  Servizio di manutenzione e assistenza per switch esistenti presso le sedi dell’Amministrazione (totale LP in Euro)</t>
  </si>
  <si>
    <t>Tabella 21-  Servizio di manutenzione e assistenza per switch esistenti presso le sedi dell’Amministrazione (totale MP in Euro)</t>
  </si>
  <si>
    <t>Tabella 21-  Servizio di manutenzione e assistenza per switch esistenti presso le sedi dell’Amministrazione (totale HP in Euro)</t>
  </si>
  <si>
    <t>Tabella 22 -  Servizio di manutenzione e assistenza sui prodotti wireless, dispositivi per la sicurezza, ups, sistemi di gestione esistenti presso le sedi dell’Amministrazione (totale in Euro)</t>
  </si>
  <si>
    <t>Tabella 20 - Servizio di aggiornamento dei dispositivi per la sicurezza acquistati in convenzione (totale in Euro)</t>
  </si>
  <si>
    <t>Tabella 19 - Servizio di manutenzione e assistenza della fornitura acquistata in convenzione (totale in Euro)</t>
  </si>
  <si>
    <t>Tabella 18 - Servizio di configurazione degli apparati attivi acquistati in convenzione (totale in Euro)</t>
  </si>
  <si>
    <t xml:space="preserve">Switch tipo 7 - Configurazione Tipo (Switch Layer 3 – Modulare small) [Euro ad unità, media aritmetica di ogni brand offerto] </t>
  </si>
  <si>
    <t xml:space="preserve">Switch tipo 9 - Configurazione Tipo (Switch Layer 3 – Modulare large) [Euro ad unità, media aritmetica di ogni brand offerto] </t>
  </si>
  <si>
    <t xml:space="preserve">Switch tipo 8- Configurazione Tipo (Switch Layer 3 – Modulare medium) [Euro ad unità, media aritmetica di ogni brand offerto] </t>
  </si>
  <si>
    <t>Apparati Wireless - Access point per ambienti interni [Euro ad unità]</t>
  </si>
  <si>
    <t>Apparati Wireless - Access point per ambienti esterni [Euro ad unità]</t>
  </si>
  <si>
    <t>Apparati Wireless - Dispositivo di Gestione Access Point [Euro ad unità]</t>
  </si>
  <si>
    <t>Apparati Wireless - Antenna per AP per ambienti esterni (sia a 2,4 Ghz che a 5 Ghz) [Euro ad unità]</t>
  </si>
  <si>
    <t>Prese e scatole - Piastrine per l’installazione su scatole UNI503 da esterno, da incasso o su facciata di torretta a pavimento complete di modulo con 2 RJ45 di cat. 6 UTP, cornice per UNI503 e cestello, e relative scatole [Euro ad unità fornitura]</t>
  </si>
  <si>
    <t>Prese e scatole - Piastrine per l’installazione su scatole UNI503 da esterno, da incasso o su facciata di torretta a pavimento complete di modulo con 2 RJ45 di cat. 6 FTP, cornice per UNI503 e cestello, e relative scatole [Euro ad unità fornitura]</t>
  </si>
  <si>
    <t>Prese e scatole - Piastrine per l’installazione su scatole UNI503 da esterno, da incasso o su facciata di torretta a pavimento complete di modulo con 3 RJ45 di cat. 6 FTP, cornice per UNI503 e cestello, e relative scatole [Euro ad unità fornitura]</t>
  </si>
  <si>
    <t>Prese e scatole - Piastrine per l’installazione su scatole UNI503 da esterno, da incasso o su facciata di torretta a pavimento complete di modulo con 2 RJ45 di cat. 6A UTP, cornice per UNI503 e cestello, e relative scatole [Euro ad unità fornitura]</t>
  </si>
  <si>
    <t>Prese e scatole - Piastrine per l’installazione su scatole UNI503 da esterno, da incasso o su facciata di torretta a pavimento complete di modulo con 3 RJ45 di cat. 6 UTP, cornice per UNI503 e cestello, e relative scatole [Euro ad unità fornitura]</t>
  </si>
  <si>
    <t>Prese e scatole - Piastrine per l’installazione su scatole UNI503 da esterno, da incasso o su facciata di torretta a pavimento complete di modulo con 3 RJ45 di cat. 6A UTP, cornice per UNI503 e cestello, e relative scatole [Euro ad unità fornitura]</t>
  </si>
  <si>
    <t>Prese e scatole - Piastrine per l’installazione su scatole UNI503 da esterno, da incasso o su facciata di torretta a pavimento complete di modulo con 2 RJ45 di cat. 6A FTP, cornice per UNI503 e cestello, e relative scatole [Euro ad unità fornitura]</t>
  </si>
  <si>
    <t>Prese e scatole - Piastrine per l’installazione su scatole UNI503 da esterno, da incasso o su facciata di torretta a pavimento complete di modulo con 3 RJ45 di cat. 6A FTP, cornice per UNI503 e cestello, e relative scatole [Euro ad unità fornitura]</t>
  </si>
  <si>
    <t>Patch Panel e accessori in fibra - Chassis almeno 3 RU fino ad un max di 5 RU per contenimento Cassetti ottici MTP-LC. Gli chassis devono ospitare almeno 4 cassetti MTP-LC (stesso tipo di quelli richiesti) per singola RU [Euro ad unità fornitura]</t>
  </si>
  <si>
    <t>Patch Panel e accessori in fibra - Chassis da 1 RU per contenimento Cassetti ottici MTP-LC Gli chassis devono poter  ospitare almeno 4 cassetti MTP-LC (dello stesso tipo di quelli richiesti) per singola RU [Euro ad unità fornitura]</t>
  </si>
  <si>
    <t xml:space="preserve">Connettori ottici - Connettore fibra ottica MTP 50/125 micron OM3 e OM4 [Euro ad unità] </t>
  </si>
  <si>
    <t>Patch Panel e accessori in fibra - Patch panel ottico OM2, OM3 e OM4  precaricato con 24 ST, standard 19" altezza 1 RU  [Euro ad unità fornitura]</t>
  </si>
  <si>
    <t>Patch Panel e accessori in fibra - Patch panel ottico OM2, OM3 e OM4  precaricato con 24 LC duplex, standard 19" altezza 1 RU  [Euro ad unità fornitura]</t>
  </si>
  <si>
    <t>Patch Panel e accessori in fibra - Patch panel ottico OM2, OM3 e OM4  precaricato con 24 SC duplex, standard 19" altezza 1 RU  [Euro ad unità fornitura]</t>
  </si>
  <si>
    <t>Patch Panel e accessori in fibra - Patch panel ottico monomodale precaricato con 24 ST, standard 19" altezza 1 RU  [Euro ad unità fornitura]</t>
  </si>
  <si>
    <t>Patch Panel e accessori in fibra - Patch panel ottico monomodale precaricato con 24 LC duplex, standard 19" altezza 1 RU  [Euro ad unità fornitura]</t>
  </si>
  <si>
    <t>Patch Panel e accessori in fibra - Patch panel ottico monomodale precaricato con 24 SC duplex, standard 19" altezza 1 RU  [Euro ad unità fornitura]</t>
  </si>
  <si>
    <t>Tabella 17  -  Sconto offerto per materiali ed opere descritti nei listini DEI (relative a lavori di realizzazione di opere civili accessorie alla fornitura)</t>
  </si>
  <si>
    <t>Tabella 17  - Sconto offerto per materiali ed opere descritti nei listini DEI (relative a lavori di realizzazione di opere civili accessorie alla fornitura) (totale in Euro)</t>
  </si>
  <si>
    <t>Perc*Q</t>
  </si>
  <si>
    <t>Sconto offerto sui listini DEI (Perc)</t>
  </si>
  <si>
    <t>Perc*Q*totale_forniture_attive</t>
  </si>
  <si>
    <r>
      <t>P</t>
    </r>
    <r>
      <rPr>
        <b/>
        <vertAlign val="subscript"/>
        <sz val="20"/>
        <color indexed="10"/>
        <rFont val="Trebuchet MS"/>
        <family val="2"/>
      </rPr>
      <t>offerto,1</t>
    </r>
  </si>
  <si>
    <r>
      <t>P</t>
    </r>
    <r>
      <rPr>
        <b/>
        <vertAlign val="subscript"/>
        <sz val="20"/>
        <color indexed="10"/>
        <rFont val="Trebuchet MS"/>
        <family val="2"/>
      </rPr>
      <t>offerto,2</t>
    </r>
  </si>
  <si>
    <t>Ai soli fini di ausilio per la redazione dell’Offerta Economica viene fornito al concorrente un file excel (denominato Modello di risposta economica) con campi predeterminati; l’utilizzo di detto strumento è ad esclusiva responsabilità del concorrente; peraltro, resta fermo che avrà valore di Offerta Economica unicamente quanto dichiarato dal concorrente nella Dichiarazione d’offerta.
Il foglio offre le seguenti funzionalità (a titolo esemplificativo e non esaustivo) restando valide le limitazioni di responsabilità sopra descritte:
- segnalazione di mancata compilazione di prezzo unitario;
- segnalazione di superamento di base d’asta.</t>
  </si>
  <si>
    <t>Cavi in rame - Cavo UTP cat.6A, 100Ohm [Euro al metro fornitura]</t>
  </si>
  <si>
    <t>Servizio di manutenzione per fornitura (parte attiva) acquistata in convenzione - Profilo LP [Percentuale]</t>
  </si>
  <si>
    <t>Servizio di manutenzione per fornitura (parte attiva) acquistata in convenzione - Profilo MP [Percentuale]</t>
  </si>
  <si>
    <t>Servizio di manutenzione per fornitura (parte attiva) acquistata in convenzione - Profilo HP [Percentuale]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</si>
</sst>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_-[$€]\ * #,##0.00_-;\-[$€]\ * #,##0.00_-;_-[$€]\ * &quot;-&quot;??_-;_-@_-"/>
    <numFmt numFmtId="166" formatCode="_-[$€-410]\ * #,##0.00_-;\-[$€-410]\ * #,##0.00_-;_-[$€-410]\ * &quot;-&quot;??_-;_-@_-"/>
    <numFmt numFmtId="167" formatCode="_-[$€-410]\ * #,##0_-;\-[$€-410]\ * #,##0_-;_-[$€-410]\ * &quot;-&quot;??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Trebuchet MS"/>
      <family val="2"/>
    </font>
    <font>
      <sz val="11"/>
      <color indexed="8"/>
      <name val="Trebuchet MS"/>
      <family val="2"/>
    </font>
    <font>
      <sz val="11"/>
      <color indexed="13"/>
      <name val="Trebuchet MS"/>
      <family val="2"/>
    </font>
    <font>
      <sz val="11"/>
      <name val="Trebuchet MS"/>
      <family val="2"/>
    </font>
    <font>
      <b/>
      <sz val="11"/>
      <name val="Trebuchet MS"/>
      <family val="2"/>
    </font>
    <font>
      <sz val="11"/>
      <color indexed="10"/>
      <name val="Trebuchet MS"/>
      <family val="2"/>
    </font>
    <font>
      <b/>
      <sz val="16"/>
      <color indexed="8"/>
      <name val="Trebuchet MS"/>
      <family val="2"/>
    </font>
    <font>
      <sz val="11"/>
      <color rgb="FFFF0000"/>
      <name val="Trebuchet MS"/>
      <family val="2"/>
    </font>
    <font>
      <sz val="14"/>
      <color indexed="8"/>
      <name val="Trebuchet MS"/>
      <family val="2"/>
    </font>
    <font>
      <b/>
      <sz val="20"/>
      <color indexed="10"/>
      <name val="Trebuchet MS"/>
      <family val="2"/>
    </font>
    <font>
      <b/>
      <vertAlign val="subscript"/>
      <sz val="20"/>
      <color indexed="10"/>
      <name val="Trebuchet MS"/>
      <family val="2"/>
    </font>
    <font>
      <b/>
      <sz val="11"/>
      <color rgb="FFFF0000"/>
      <name val="Trebuchet MS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46">
    <xf numFmtId="0" fontId="0" fillId="0" borderId="0" xfId="0"/>
    <xf numFmtId="166" fontId="4" fillId="2" borderId="2" xfId="0" applyNumberFormat="1" applyFont="1" applyFill="1" applyBorder="1" applyAlignment="1">
      <alignment horizontal="justify" vertical="center" wrapText="1"/>
    </xf>
    <xf numFmtId="166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6" fontId="4" fillId="0" borderId="0" xfId="0" applyNumberFormat="1" applyFont="1" applyAlignment="1">
      <alignment vertical="center"/>
    </xf>
    <xf numFmtId="164" fontId="5" fillId="0" borderId="1" xfId="3" applyNumberFormat="1" applyFont="1" applyFill="1" applyBorder="1" applyAlignment="1">
      <alignment vertical="center"/>
    </xf>
    <xf numFmtId="166" fontId="5" fillId="0" borderId="1" xfId="0" applyNumberFormat="1" applyFont="1" applyFill="1" applyBorder="1" applyAlignment="1">
      <alignment vertical="center"/>
    </xf>
    <xf numFmtId="0" fontId="5" fillId="0" borderId="0" xfId="1" applyNumberFormat="1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43" fontId="5" fillId="0" borderId="0" xfId="0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166" fontId="5" fillId="0" borderId="0" xfId="0" applyNumberFormat="1" applyFont="1" applyFill="1" applyAlignment="1">
      <alignment vertical="center"/>
    </xf>
    <xf numFmtId="166" fontId="4" fillId="0" borderId="0" xfId="0" applyNumberFormat="1" applyFont="1" applyFill="1" applyAlignment="1">
      <alignment vertical="center"/>
    </xf>
    <xf numFmtId="166" fontId="5" fillId="0" borderId="0" xfId="0" applyNumberFormat="1" applyFont="1" applyFill="1" applyAlignment="1">
      <alignment horizontal="left" vertical="center"/>
    </xf>
    <xf numFmtId="164" fontId="5" fillId="0" borderId="0" xfId="3" applyNumberFormat="1" applyFont="1" applyAlignment="1">
      <alignment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5" fillId="0" borderId="5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166" fontId="5" fillId="0" borderId="0" xfId="0" applyNumberFormat="1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5" fillId="5" borderId="7" xfId="0" applyFont="1" applyFill="1" applyBorder="1" applyAlignment="1">
      <alignment horizontal="justify" vertical="center"/>
    </xf>
    <xf numFmtId="164" fontId="5" fillId="0" borderId="0" xfId="0" applyNumberFormat="1" applyFont="1" applyAlignment="1">
      <alignment horizontal="left" vertical="center" indent="2"/>
    </xf>
    <xf numFmtId="164" fontId="5" fillId="0" borderId="0" xfId="0" applyNumberFormat="1" applyFont="1" applyAlignment="1">
      <alignment horizontal="left" vertical="center" indent="4"/>
    </xf>
    <xf numFmtId="166" fontId="9" fillId="0" borderId="0" xfId="0" applyNumberFormat="1" applyFont="1" applyAlignment="1">
      <alignment vertical="center"/>
    </xf>
    <xf numFmtId="0" fontId="5" fillId="0" borderId="0" xfId="0" applyFont="1" applyFill="1" applyBorder="1" applyAlignment="1">
      <alignment horizontal="justify" vertical="center" wrapText="1"/>
    </xf>
    <xf numFmtId="43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justify" vertical="center"/>
    </xf>
    <xf numFmtId="165" fontId="5" fillId="0" borderId="0" xfId="1" applyFont="1" applyAlignment="1">
      <alignment vertical="center"/>
    </xf>
    <xf numFmtId="166" fontId="4" fillId="3" borderId="1" xfId="0" applyNumberFormat="1" applyFont="1" applyFill="1" applyBorder="1" applyAlignment="1">
      <alignment vertical="center"/>
    </xf>
    <xf numFmtId="43" fontId="5" fillId="0" borderId="1" xfId="3" applyFont="1" applyFill="1" applyBorder="1" applyAlignment="1">
      <alignment vertical="center"/>
    </xf>
    <xf numFmtId="166" fontId="4" fillId="3" borderId="1" xfId="0" applyNumberFormat="1" applyFont="1" applyFill="1" applyBorder="1" applyAlignment="1">
      <alignment horizontal="left" vertical="center" indent="1"/>
    </xf>
    <xf numFmtId="166" fontId="4" fillId="0" borderId="0" xfId="0" applyNumberFormat="1" applyFont="1" applyFill="1" applyBorder="1" applyAlignment="1">
      <alignment vertical="center"/>
    </xf>
    <xf numFmtId="166" fontId="10" fillId="3" borderId="2" xfId="0" applyNumberFormat="1" applyFont="1" applyFill="1" applyBorder="1" applyAlignment="1">
      <alignment vertical="center"/>
    </xf>
    <xf numFmtId="166" fontId="5" fillId="0" borderId="7" xfId="0" applyNumberFormat="1" applyFont="1" applyBorder="1" applyAlignment="1">
      <alignment vertical="center"/>
    </xf>
    <xf numFmtId="166" fontId="5" fillId="0" borderId="1" xfId="0" applyNumberFormat="1" applyFont="1" applyBorder="1" applyAlignment="1">
      <alignment vertical="center"/>
    </xf>
    <xf numFmtId="49" fontId="9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44" fontId="5" fillId="0" borderId="0" xfId="9" applyFont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0" fontId="11" fillId="0" borderId="0" xfId="0" applyFont="1" applyAlignment="1">
      <alignment horizontal="justify"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166" fontId="5" fillId="0" borderId="5" xfId="0" applyNumberFormat="1" applyFont="1" applyFill="1" applyBorder="1" applyAlignment="1">
      <alignment vertical="center"/>
    </xf>
    <xf numFmtId="0" fontId="5" fillId="6" borderId="11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vertical="center" wrapText="1"/>
    </xf>
    <xf numFmtId="164" fontId="5" fillId="0" borderId="0" xfId="3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horizontal="justify" vertical="center" wrapText="1"/>
    </xf>
    <xf numFmtId="166" fontId="4" fillId="3" borderId="5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164" fontId="5" fillId="0" borderId="5" xfId="3" applyNumberFormat="1" applyFont="1" applyFill="1" applyBorder="1" applyAlignment="1">
      <alignment vertical="center"/>
    </xf>
    <xf numFmtId="43" fontId="5" fillId="0" borderId="0" xfId="0" applyNumberFormat="1" applyFont="1" applyFill="1" applyAlignment="1">
      <alignment vertical="center"/>
    </xf>
    <xf numFmtId="0" fontId="5" fillId="0" borderId="1" xfId="0" applyFont="1" applyBorder="1" applyAlignment="1">
      <alignment horizontal="justify" vertical="center"/>
    </xf>
    <xf numFmtId="166" fontId="5" fillId="7" borderId="0" xfId="0" applyNumberFormat="1" applyFont="1" applyFill="1" applyBorder="1" applyAlignment="1">
      <alignment vertical="center"/>
    </xf>
    <xf numFmtId="164" fontId="5" fillId="7" borderId="0" xfId="3" applyNumberFormat="1" applyFont="1" applyFill="1" applyBorder="1" applyAlignment="1">
      <alignment vertical="center"/>
    </xf>
    <xf numFmtId="166" fontId="5" fillId="7" borderId="11" xfId="0" applyNumberFormat="1" applyFont="1" applyFill="1" applyBorder="1" applyAlignment="1">
      <alignment vertical="center"/>
    </xf>
    <xf numFmtId="164" fontId="5" fillId="7" borderId="11" xfId="3" applyNumberFormat="1" applyFont="1" applyFill="1" applyBorder="1" applyAlignment="1">
      <alignment vertical="center"/>
    </xf>
    <xf numFmtId="166" fontId="5" fillId="7" borderId="2" xfId="0" applyNumberFormat="1" applyFont="1" applyFill="1" applyBorder="1" applyAlignment="1">
      <alignment vertical="center"/>
    </xf>
    <xf numFmtId="166" fontId="5" fillId="7" borderId="3" xfId="0" applyNumberFormat="1" applyFont="1" applyFill="1" applyBorder="1" applyAlignment="1">
      <alignment vertical="center"/>
    </xf>
    <xf numFmtId="0" fontId="0" fillId="0" borderId="1" xfId="0" applyBorder="1"/>
    <xf numFmtId="0" fontId="4" fillId="2" borderId="9" xfId="0" applyFont="1" applyFill="1" applyBorder="1" applyAlignment="1">
      <alignment horizontal="justify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6" fontId="4" fillId="2" borderId="2" xfId="0" applyNumberFormat="1" applyFont="1" applyFill="1" applyBorder="1" applyAlignment="1">
      <alignment horizontal="center" vertical="center" wrapText="1"/>
    </xf>
    <xf numFmtId="166" fontId="4" fillId="2" borderId="8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center"/>
    </xf>
    <xf numFmtId="166" fontId="5" fillId="9" borderId="3" xfId="0" applyNumberFormat="1" applyFont="1" applyFill="1" applyBorder="1" applyAlignment="1">
      <alignment vertical="center" wrapText="1"/>
    </xf>
    <xf numFmtId="166" fontId="5" fillId="9" borderId="5" xfId="0" applyNumberFormat="1" applyFont="1" applyFill="1" applyBorder="1" applyAlignment="1">
      <alignment vertical="center" wrapText="1"/>
    </xf>
    <xf numFmtId="166" fontId="5" fillId="10" borderId="1" xfId="0" applyNumberFormat="1" applyFont="1" applyFill="1" applyBorder="1" applyAlignment="1">
      <alignment horizontal="justify" vertical="center" wrapText="1"/>
    </xf>
    <xf numFmtId="166" fontId="4" fillId="0" borderId="0" xfId="0" applyNumberFormat="1" applyFont="1" applyFill="1" applyBorder="1" applyAlignment="1">
      <alignment horizontal="center" vertical="center" wrapText="1"/>
    </xf>
    <xf numFmtId="166" fontId="5" fillId="9" borderId="1" xfId="0" applyNumberFormat="1" applyFont="1" applyFill="1" applyBorder="1" applyAlignment="1">
      <alignment vertical="center" wrapText="1"/>
    </xf>
    <xf numFmtId="164" fontId="5" fillId="0" borderId="12" xfId="3" applyNumberFormat="1" applyFont="1" applyFill="1" applyBorder="1" applyAlignment="1">
      <alignment vertical="center"/>
    </xf>
    <xf numFmtId="166" fontId="4" fillId="0" borderId="10" xfId="0" applyNumberFormat="1" applyFont="1" applyFill="1" applyBorder="1" applyAlignment="1">
      <alignment vertical="center" wrapText="1"/>
    </xf>
    <xf numFmtId="166" fontId="4" fillId="0" borderId="0" xfId="0" applyNumberFormat="1" applyFont="1" applyFill="1" applyBorder="1" applyAlignment="1">
      <alignment vertical="center" wrapText="1"/>
    </xf>
    <xf numFmtId="0" fontId="5" fillId="11" borderId="5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43" fontId="5" fillId="0" borderId="0" xfId="3" applyFont="1" applyAlignment="1">
      <alignment vertical="center"/>
    </xf>
    <xf numFmtId="166" fontId="4" fillId="12" borderId="1" xfId="0" applyNumberFormat="1" applyFont="1" applyFill="1" applyBorder="1" applyAlignment="1">
      <alignment vertical="center"/>
    </xf>
    <xf numFmtId="166" fontId="4" fillId="12" borderId="1" xfId="0" applyNumberFormat="1" applyFont="1" applyFill="1" applyBorder="1" applyAlignment="1">
      <alignment vertical="center" wrapText="1"/>
    </xf>
    <xf numFmtId="164" fontId="4" fillId="7" borderId="1" xfId="3" applyNumberFormat="1" applyFont="1" applyFill="1" applyBorder="1" applyAlignment="1">
      <alignment vertical="center"/>
    </xf>
    <xf numFmtId="166" fontId="6" fillId="4" borderId="7" xfId="0" applyNumberFormat="1" applyFont="1" applyFill="1" applyBorder="1" applyAlignment="1">
      <alignment vertical="center"/>
    </xf>
    <xf numFmtId="166" fontId="5" fillId="10" borderId="4" xfId="0" applyNumberFormat="1" applyFont="1" applyFill="1" applyBorder="1" applyAlignment="1">
      <alignment horizontal="center" vertical="center"/>
    </xf>
    <xf numFmtId="166" fontId="5" fillId="10" borderId="5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/>
    </xf>
    <xf numFmtId="43" fontId="5" fillId="0" borderId="9" xfId="3" applyNumberFormat="1" applyFont="1" applyFill="1" applyBorder="1" applyAlignment="1">
      <alignment vertical="center"/>
    </xf>
    <xf numFmtId="167" fontId="5" fillId="0" borderId="1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9" xfId="0" applyFont="1" applyBorder="1" applyAlignment="1">
      <alignment vertical="center"/>
    </xf>
    <xf numFmtId="166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justify" vertical="center" wrapText="1"/>
    </xf>
    <xf numFmtId="166" fontId="5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166" fontId="5" fillId="0" borderId="0" xfId="0" applyNumberFormat="1" applyFont="1" applyBorder="1" applyAlignment="1">
      <alignment vertical="center"/>
    </xf>
    <xf numFmtId="166" fontId="15" fillId="0" borderId="0" xfId="0" applyNumberFormat="1" applyFont="1" applyAlignment="1">
      <alignment vertical="center"/>
    </xf>
    <xf numFmtId="165" fontId="5" fillId="8" borderId="1" xfId="1" applyFont="1" applyFill="1" applyBorder="1" applyAlignment="1" applyProtection="1">
      <alignment horizontal="justify" vertical="center" wrapText="1"/>
      <protection locked="0"/>
    </xf>
    <xf numFmtId="166" fontId="5" fillId="8" borderId="1" xfId="0" applyNumberFormat="1" applyFont="1" applyFill="1" applyBorder="1" applyAlignment="1" applyProtection="1">
      <alignment horizontal="justify" vertical="center" wrapText="1"/>
      <protection locked="0"/>
    </xf>
    <xf numFmtId="166" fontId="5" fillId="8" borderId="5" xfId="0" applyNumberFormat="1" applyFont="1" applyFill="1" applyBorder="1" applyAlignment="1" applyProtection="1">
      <alignment horizontal="justify" vertical="center" wrapText="1"/>
      <protection locked="0"/>
    </xf>
    <xf numFmtId="166" fontId="5" fillId="8" borderId="6" xfId="0" applyNumberFormat="1" applyFont="1" applyFill="1" applyBorder="1" applyAlignment="1" applyProtection="1">
      <alignment horizontal="justify" vertical="center" wrapText="1"/>
      <protection locked="0"/>
    </xf>
    <xf numFmtId="44" fontId="5" fillId="8" borderId="1" xfId="9" applyFont="1" applyFill="1" applyBorder="1" applyAlignment="1" applyProtection="1">
      <alignment vertical="center"/>
      <protection locked="0"/>
    </xf>
    <xf numFmtId="166" fontId="5" fillId="8" borderId="1" xfId="0" applyNumberFormat="1" applyFont="1" applyFill="1" applyBorder="1" applyAlignment="1" applyProtection="1">
      <alignment vertical="center"/>
      <protection locked="0"/>
    </xf>
    <xf numFmtId="2" fontId="5" fillId="8" borderId="6" xfId="8" applyNumberFormat="1" applyFont="1" applyFill="1" applyBorder="1" applyAlignment="1" applyProtection="1">
      <alignment horizontal="center" vertical="center" wrapText="1"/>
      <protection locked="0"/>
    </xf>
    <xf numFmtId="2" fontId="5" fillId="8" borderId="6" xfId="8" applyNumberFormat="1" applyFont="1" applyFill="1" applyBorder="1" applyAlignment="1" applyProtection="1">
      <alignment horizontal="justify" vertical="center" wrapText="1"/>
      <protection locked="0"/>
    </xf>
    <xf numFmtId="166" fontId="4" fillId="2" borderId="1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3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justify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166" fontId="4" fillId="2" borderId="3" xfId="0" applyNumberFormat="1" applyFont="1" applyFill="1" applyBorder="1" applyAlignment="1">
      <alignment horizontal="center" vertical="center" wrapText="1"/>
    </xf>
    <xf numFmtId="166" fontId="4" fillId="2" borderId="4" xfId="0" applyNumberFormat="1" applyFont="1" applyFill="1" applyBorder="1" applyAlignment="1">
      <alignment horizontal="center" vertical="center" wrapText="1"/>
    </xf>
    <xf numFmtId="166" fontId="4" fillId="2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6" fontId="5" fillId="9" borderId="5" xfId="0" applyNumberFormat="1" applyFont="1" applyFill="1" applyBorder="1" applyAlignment="1">
      <alignment horizontal="justify" vertical="center" wrapText="1"/>
    </xf>
    <xf numFmtId="166" fontId="5" fillId="9" borderId="1" xfId="0" applyNumberFormat="1" applyFont="1" applyFill="1" applyBorder="1" applyAlignment="1">
      <alignment horizontal="justify" vertical="center" wrapText="1"/>
    </xf>
    <xf numFmtId="166" fontId="5" fillId="9" borderId="3" xfId="0" applyNumberFormat="1" applyFont="1" applyFill="1" applyBorder="1" applyAlignment="1">
      <alignment horizontal="justify" vertical="center" wrapText="1"/>
    </xf>
    <xf numFmtId="166" fontId="5" fillId="9" borderId="4" xfId="0" applyNumberFormat="1" applyFont="1" applyFill="1" applyBorder="1" applyAlignment="1">
      <alignment horizontal="justify" vertical="center" wrapText="1"/>
    </xf>
    <xf numFmtId="166" fontId="5" fillId="9" borderId="3" xfId="0" applyNumberFormat="1" applyFont="1" applyFill="1" applyBorder="1" applyAlignment="1">
      <alignment horizontal="center" vertical="center" wrapText="1"/>
    </xf>
    <xf numFmtId="166" fontId="5" fillId="9" borderId="4" xfId="0" applyNumberFormat="1" applyFont="1" applyFill="1" applyBorder="1" applyAlignment="1">
      <alignment horizontal="center" vertical="center" wrapText="1"/>
    </xf>
    <xf numFmtId="166" fontId="5" fillId="9" borderId="5" xfId="0" applyNumberFormat="1" applyFont="1" applyFill="1" applyBorder="1" applyAlignment="1">
      <alignment horizontal="center" vertical="center" wrapText="1"/>
    </xf>
    <xf numFmtId="166" fontId="5" fillId="9" borderId="3" xfId="0" applyNumberFormat="1" applyFont="1" applyFill="1" applyBorder="1" applyAlignment="1">
      <alignment horizontal="center" vertical="center"/>
    </xf>
    <xf numFmtId="166" fontId="5" fillId="9" borderId="4" xfId="0" applyNumberFormat="1" applyFont="1" applyFill="1" applyBorder="1" applyAlignment="1">
      <alignment horizontal="center" vertical="center"/>
    </xf>
    <xf numFmtId="166" fontId="5" fillId="9" borderId="5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166" fontId="5" fillId="0" borderId="0" xfId="0" applyNumberFormat="1" applyFont="1" applyFill="1" applyBorder="1" applyAlignment="1">
      <alignment horizontal="center" vertical="center"/>
    </xf>
  </cellXfs>
  <cellStyles count="10">
    <cellStyle name="Euro" xfId="1"/>
    <cellStyle name="Euro 2" xfId="2"/>
    <cellStyle name="Migliaia" xfId="3" builtinId="3"/>
    <cellStyle name="Migliaia 2" xfId="4"/>
    <cellStyle name="Migliaia 3" xfId="5"/>
    <cellStyle name="Normale" xfId="0" builtinId="0"/>
    <cellStyle name="Normale 2" xfId="6"/>
    <cellStyle name="Normale 3" xfId="7"/>
    <cellStyle name="Percentuale" xfId="8" builtinId="5"/>
    <cellStyle name="Valuta" xfId="9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6"/>
  <sheetViews>
    <sheetView topLeftCell="A6" zoomScale="70" zoomScaleNormal="70" workbookViewId="0">
      <selection activeCell="D6" sqref="D6"/>
    </sheetView>
  </sheetViews>
  <sheetFormatPr defaultRowHeight="16.5" x14ac:dyDescent="0.25"/>
  <cols>
    <col min="1" max="1" width="11" style="3" customWidth="1"/>
    <col min="2" max="2" width="15.28515625" style="3" customWidth="1"/>
    <col min="3" max="3" width="78.140625" style="3" customWidth="1"/>
    <col min="4" max="4" width="33.7109375" style="2" bestFit="1" customWidth="1"/>
    <col min="5" max="5" width="51.140625" style="2" customWidth="1"/>
    <col min="6" max="6" width="26.5703125" style="2" bestFit="1" customWidth="1"/>
    <col min="7" max="7" width="22.85546875" style="2" bestFit="1" customWidth="1"/>
    <col min="8" max="8" width="81.140625" style="2" customWidth="1"/>
    <col min="9" max="9" width="30.42578125" style="3" customWidth="1"/>
    <col min="10" max="10" width="41.140625" style="3" bestFit="1" customWidth="1"/>
    <col min="11" max="11" width="23" style="3" customWidth="1"/>
    <col min="12" max="12" width="20.28515625" style="3" bestFit="1" customWidth="1"/>
    <col min="13" max="13" width="20.85546875" style="3" customWidth="1"/>
    <col min="14" max="14" width="32.85546875" style="3" bestFit="1" customWidth="1"/>
    <col min="15" max="15" width="24.7109375" style="3" customWidth="1"/>
    <col min="16" max="16" width="19" style="3" bestFit="1" customWidth="1"/>
    <col min="17" max="17" width="16.42578125" style="3" customWidth="1"/>
    <col min="18" max="18" width="19.5703125" style="3" bestFit="1" customWidth="1"/>
    <col min="19" max="19" width="17.7109375" style="3" bestFit="1" customWidth="1"/>
    <col min="20" max="20" width="18.28515625" style="3" customWidth="1"/>
    <col min="21" max="21" width="15.85546875" style="3" customWidth="1"/>
    <col min="22" max="22" width="9.140625" style="3"/>
    <col min="23" max="23" width="14.7109375" style="3" bestFit="1" customWidth="1"/>
    <col min="24" max="24" width="11.5703125" style="3" bestFit="1" customWidth="1"/>
    <col min="25" max="25" width="15" style="3" customWidth="1"/>
    <col min="26" max="26" width="11.5703125" style="3" bestFit="1" customWidth="1"/>
    <col min="27" max="27" width="14.42578125" style="3" customWidth="1"/>
    <col min="28" max="28" width="11.5703125" style="3" bestFit="1" customWidth="1"/>
    <col min="29" max="29" width="15.7109375" style="3" customWidth="1"/>
    <col min="30" max="16384" width="9.140625" style="3"/>
  </cols>
  <sheetData>
    <row r="1" spans="3:9" ht="108" customHeight="1" x14ac:dyDescent="0.25">
      <c r="C1" s="144" t="s">
        <v>324</v>
      </c>
      <c r="D1" s="144"/>
      <c r="E1" s="144"/>
      <c r="F1" s="144"/>
    </row>
    <row r="3" spans="3:9" x14ac:dyDescent="0.25">
      <c r="C3" s="16" t="s">
        <v>9</v>
      </c>
    </row>
    <row r="4" spans="3:9" ht="17.25" thickBot="1" x14ac:dyDescent="0.3">
      <c r="C4" s="17"/>
      <c r="H4" s="3"/>
    </row>
    <row r="5" spans="3:9" ht="17.25" thickBot="1" x14ac:dyDescent="0.3">
      <c r="C5" s="114" t="s">
        <v>10</v>
      </c>
      <c r="D5" s="67" t="s">
        <v>180</v>
      </c>
      <c r="E5" s="67" t="s">
        <v>185</v>
      </c>
      <c r="F5" s="112" t="s">
        <v>11</v>
      </c>
      <c r="G5" s="3"/>
      <c r="H5" s="3"/>
    </row>
    <row r="6" spans="3:9" ht="33.75" thickBot="1" x14ac:dyDescent="0.3">
      <c r="C6" s="21" t="s">
        <v>21</v>
      </c>
      <c r="D6" s="104"/>
      <c r="E6" s="5">
        <v>9779</v>
      </c>
      <c r="F6" s="38">
        <f>E6*D6</f>
        <v>0</v>
      </c>
      <c r="G6" s="101" t="str">
        <f>IF(D6="","ATTENZIONE: problema inserimento valore","")</f>
        <v>ATTENZIONE: problema inserimento valore</v>
      </c>
      <c r="H6" s="3"/>
    </row>
    <row r="7" spans="3:9" ht="33.75" thickBot="1" x14ac:dyDescent="0.3">
      <c r="C7" s="21" t="s">
        <v>17</v>
      </c>
      <c r="D7" s="104"/>
      <c r="E7" s="5">
        <v>3927</v>
      </c>
      <c r="F7" s="38">
        <f t="shared" ref="F7:F13" si="0">E7*D7</f>
        <v>0</v>
      </c>
      <c r="G7" s="101" t="str">
        <f t="shared" ref="G7:G13" si="1">IF(D7="","ATTENZIONE: problema inserimento valore","")</f>
        <v>ATTENZIONE: problema inserimento valore</v>
      </c>
      <c r="H7" s="3"/>
    </row>
    <row r="8" spans="3:9" ht="33.75" thickBot="1" x14ac:dyDescent="0.3">
      <c r="C8" s="21" t="s">
        <v>18</v>
      </c>
      <c r="D8" s="104"/>
      <c r="E8" s="5">
        <v>16786</v>
      </c>
      <c r="F8" s="38">
        <f t="shared" si="0"/>
        <v>0</v>
      </c>
      <c r="G8" s="101" t="str">
        <f t="shared" si="1"/>
        <v>ATTENZIONE: problema inserimento valore</v>
      </c>
      <c r="H8" s="3"/>
    </row>
    <row r="9" spans="3:9" ht="33.75" thickBot="1" x14ac:dyDescent="0.3">
      <c r="C9" s="21" t="s">
        <v>19</v>
      </c>
      <c r="D9" s="104"/>
      <c r="E9" s="5">
        <v>5929</v>
      </c>
      <c r="F9" s="38">
        <f t="shared" si="0"/>
        <v>0</v>
      </c>
      <c r="G9" s="101" t="str">
        <f t="shared" si="1"/>
        <v>ATTENZIONE: problema inserimento valore</v>
      </c>
      <c r="H9" s="3"/>
    </row>
    <row r="10" spans="3:9" ht="33.75" thickBot="1" x14ac:dyDescent="0.3">
      <c r="C10" s="21" t="s">
        <v>20</v>
      </c>
      <c r="D10" s="104"/>
      <c r="E10" s="5">
        <v>3927</v>
      </c>
      <c r="F10" s="38">
        <f t="shared" si="0"/>
        <v>0</v>
      </c>
      <c r="G10" s="101" t="str">
        <f t="shared" si="1"/>
        <v>ATTENZIONE: problema inserimento valore</v>
      </c>
      <c r="H10" s="3"/>
    </row>
    <row r="11" spans="3:9" ht="17.25" thickBot="1" x14ac:dyDescent="0.3">
      <c r="C11" s="21" t="s">
        <v>248</v>
      </c>
      <c r="D11" s="104"/>
      <c r="E11" s="5">
        <v>1001</v>
      </c>
      <c r="F11" s="38">
        <f t="shared" si="0"/>
        <v>0</v>
      </c>
      <c r="G11" s="101" t="str">
        <f t="shared" si="1"/>
        <v>ATTENZIONE: problema inserimento valore</v>
      </c>
      <c r="H11" s="3"/>
    </row>
    <row r="12" spans="3:9" ht="17.25" thickBot="1" x14ac:dyDescent="0.3">
      <c r="C12" s="21" t="s">
        <v>249</v>
      </c>
      <c r="D12" s="104"/>
      <c r="E12" s="5">
        <v>7700</v>
      </c>
      <c r="F12" s="38">
        <f t="shared" si="0"/>
        <v>0</v>
      </c>
      <c r="G12" s="101" t="str">
        <f t="shared" si="1"/>
        <v>ATTENZIONE: problema inserimento valore</v>
      </c>
      <c r="H12" s="3"/>
    </row>
    <row r="13" spans="3:9" ht="17.25" thickBot="1" x14ac:dyDescent="0.3">
      <c r="C13" s="21" t="s">
        <v>250</v>
      </c>
      <c r="D13" s="104"/>
      <c r="E13" s="5">
        <v>1309</v>
      </c>
      <c r="F13" s="38">
        <f t="shared" si="0"/>
        <v>0</v>
      </c>
      <c r="G13" s="101" t="str">
        <f t="shared" si="1"/>
        <v>ATTENZIONE: problema inserimento valore</v>
      </c>
      <c r="H13" s="3"/>
    </row>
    <row r="14" spans="3:9" ht="17.25" thickBot="1" x14ac:dyDescent="0.3">
      <c r="C14" s="2"/>
      <c r="E14" s="114" t="s">
        <v>251</v>
      </c>
      <c r="F14" s="32">
        <f>TRUNC(SUM(F6:F13),2)</f>
        <v>0</v>
      </c>
      <c r="G14" s="4"/>
    </row>
    <row r="15" spans="3:9" ht="17.25" thickBot="1" x14ac:dyDescent="0.3">
      <c r="C15" s="43"/>
      <c r="H15" s="3"/>
    </row>
    <row r="16" spans="3:9" ht="33.75" thickBot="1" x14ac:dyDescent="0.3">
      <c r="C16" s="116" t="s">
        <v>252</v>
      </c>
      <c r="D16" s="67" t="s">
        <v>180</v>
      </c>
      <c r="E16" s="67" t="s">
        <v>181</v>
      </c>
      <c r="F16" s="67" t="s">
        <v>182</v>
      </c>
      <c r="G16" s="67" t="s">
        <v>11</v>
      </c>
      <c r="H16" s="73"/>
      <c r="I16" s="73"/>
    </row>
    <row r="17" spans="3:10" ht="17.25" thickBot="1" x14ac:dyDescent="0.3">
      <c r="C17" s="21" t="s">
        <v>23</v>
      </c>
      <c r="D17" s="105"/>
      <c r="E17" s="74"/>
      <c r="F17" s="5">
        <v>3311000</v>
      </c>
      <c r="G17" s="6">
        <f>F17*D17</f>
        <v>0</v>
      </c>
      <c r="H17" s="101" t="str">
        <f>IF(D17="","ATTENZIONE: problema inserimento valore","")</f>
        <v>ATTENZIONE: problema inserimento valore</v>
      </c>
      <c r="I17" s="145"/>
    </row>
    <row r="18" spans="3:10" ht="17.25" thickBot="1" x14ac:dyDescent="0.3">
      <c r="C18" s="21" t="s">
        <v>24</v>
      </c>
      <c r="D18" s="105"/>
      <c r="E18" s="74"/>
      <c r="F18" s="5">
        <v>69300</v>
      </c>
      <c r="G18" s="6">
        <f t="shared" ref="G18:G20" si="2">F18*D18</f>
        <v>0</v>
      </c>
      <c r="H18" s="101" t="str">
        <f t="shared" ref="H18:H24" si="3">IF(D18="","ATTENZIONE: problema inserimento valore","")</f>
        <v>ATTENZIONE: problema inserimento valore</v>
      </c>
      <c r="I18" s="145"/>
    </row>
    <row r="19" spans="3:10" ht="17.25" thickBot="1" x14ac:dyDescent="0.3">
      <c r="C19" s="21" t="s">
        <v>325</v>
      </c>
      <c r="D19" s="105"/>
      <c r="E19" s="74"/>
      <c r="F19" s="5">
        <v>154000</v>
      </c>
      <c r="G19" s="6">
        <f t="shared" si="2"/>
        <v>0</v>
      </c>
      <c r="H19" s="101" t="str">
        <f t="shared" si="3"/>
        <v>ATTENZIONE: problema inserimento valore</v>
      </c>
      <c r="I19" s="145"/>
    </row>
    <row r="20" spans="3:10" ht="17.25" thickBot="1" x14ac:dyDescent="0.3">
      <c r="C20" s="21" t="s">
        <v>25</v>
      </c>
      <c r="D20" s="105"/>
      <c r="E20" s="74"/>
      <c r="F20" s="5">
        <v>34650</v>
      </c>
      <c r="G20" s="6">
        <f t="shared" si="2"/>
        <v>0</v>
      </c>
      <c r="H20" s="101" t="str">
        <f t="shared" si="3"/>
        <v>ATTENZIONE: problema inserimento valore</v>
      </c>
      <c r="I20" s="145"/>
    </row>
    <row r="21" spans="3:10" ht="33.75" thickBot="1" x14ac:dyDescent="0.3">
      <c r="C21" s="78" t="s">
        <v>156</v>
      </c>
      <c r="D21" s="105"/>
      <c r="E21" s="72">
        <v>0.45</v>
      </c>
      <c r="F21" s="5">
        <v>3568950</v>
      </c>
      <c r="G21" s="6">
        <f>IF(D21&lt;=E21,E21*F21,D21*F21)*AND(D21&lt;&gt;0)</f>
        <v>0</v>
      </c>
      <c r="H21" s="101" t="str">
        <f t="shared" si="3"/>
        <v>ATTENZIONE: problema inserimento valore</v>
      </c>
      <c r="I21" s="113"/>
    </row>
    <row r="22" spans="3:10" ht="33.75" thickBot="1" x14ac:dyDescent="0.3">
      <c r="C22" s="21" t="s">
        <v>26</v>
      </c>
      <c r="D22" s="105"/>
      <c r="E22" s="70"/>
      <c r="F22" s="5">
        <v>46200</v>
      </c>
      <c r="G22" s="6">
        <f>F22*D22</f>
        <v>0</v>
      </c>
      <c r="H22" s="101" t="str">
        <f t="shared" si="3"/>
        <v>ATTENZIONE: problema inserimento valore</v>
      </c>
      <c r="I22" s="145"/>
    </row>
    <row r="23" spans="3:10" ht="33.75" thickBot="1" x14ac:dyDescent="0.3">
      <c r="C23" s="21" t="s">
        <v>27</v>
      </c>
      <c r="D23" s="105"/>
      <c r="E23" s="71"/>
      <c r="F23" s="5">
        <v>13090</v>
      </c>
      <c r="G23" s="6">
        <f>F23*D23</f>
        <v>0</v>
      </c>
      <c r="H23" s="101" t="str">
        <f t="shared" si="3"/>
        <v>ATTENZIONE: problema inserimento valore</v>
      </c>
      <c r="I23" s="145"/>
    </row>
    <row r="24" spans="3:10" ht="33.75" thickBot="1" x14ac:dyDescent="0.3">
      <c r="C24" s="78" t="s">
        <v>157</v>
      </c>
      <c r="D24" s="105"/>
      <c r="E24" s="72">
        <v>1.74</v>
      </c>
      <c r="F24" s="5">
        <v>59290</v>
      </c>
      <c r="G24" s="6">
        <f>IF(D24&lt;=E24,E24*F24,D24*F24)*AND(D24&lt;&gt;0)</f>
        <v>0</v>
      </c>
      <c r="H24" s="101" t="str">
        <f t="shared" si="3"/>
        <v>ATTENZIONE: problema inserimento valore</v>
      </c>
      <c r="I24" s="44"/>
      <c r="J24" s="7"/>
    </row>
    <row r="25" spans="3:10" ht="17.25" thickBot="1" x14ac:dyDescent="0.3">
      <c r="F25" s="3"/>
      <c r="G25" s="3"/>
      <c r="H25" s="3"/>
      <c r="J25" s="7"/>
    </row>
    <row r="26" spans="3:10" ht="50.25" thickBot="1" x14ac:dyDescent="0.3">
      <c r="F26" s="114" t="s">
        <v>253</v>
      </c>
      <c r="G26" s="32">
        <f>TRUNC(G17+G18+G19+G20+G22+G23,2)</f>
        <v>0</v>
      </c>
      <c r="H26" s="114" t="s">
        <v>254</v>
      </c>
      <c r="I26" s="32">
        <f>TRUNC(G21+G24,2)</f>
        <v>0</v>
      </c>
      <c r="J26" s="7"/>
    </row>
    <row r="27" spans="3:10" x14ac:dyDescent="0.25">
      <c r="C27" s="17"/>
      <c r="G27" s="35"/>
      <c r="H27" s="11"/>
      <c r="I27" s="35"/>
      <c r="J27" s="7"/>
    </row>
    <row r="28" spans="3:10" ht="17.25" thickBot="1" x14ac:dyDescent="0.3">
      <c r="C28" s="17"/>
      <c r="H28" s="3"/>
    </row>
    <row r="29" spans="3:10" ht="16.5" customHeight="1" thickBot="1" x14ac:dyDescent="0.3">
      <c r="C29" s="130" t="s">
        <v>22</v>
      </c>
      <c r="D29" s="122" t="s">
        <v>183</v>
      </c>
      <c r="E29" s="122" t="s">
        <v>181</v>
      </c>
      <c r="F29" s="122" t="s">
        <v>182</v>
      </c>
      <c r="G29" s="122" t="s">
        <v>11</v>
      </c>
      <c r="H29" s="76"/>
      <c r="I29" s="77"/>
    </row>
    <row r="30" spans="3:10" ht="17.25" thickBot="1" x14ac:dyDescent="0.3">
      <c r="C30" s="131"/>
      <c r="D30" s="122"/>
      <c r="E30" s="122"/>
      <c r="F30" s="122"/>
      <c r="G30" s="122"/>
      <c r="H30" s="76"/>
      <c r="I30" s="77"/>
    </row>
    <row r="31" spans="3:10" ht="41.25" customHeight="1" thickBot="1" x14ac:dyDescent="0.3">
      <c r="C31" s="132"/>
      <c r="D31" s="122"/>
      <c r="E31" s="122"/>
      <c r="F31" s="122"/>
      <c r="G31" s="122"/>
      <c r="H31" s="76"/>
      <c r="I31" s="77"/>
    </row>
    <row r="32" spans="3:10" ht="33.75" thickBot="1" x14ac:dyDescent="0.3">
      <c r="C32" s="18" t="s">
        <v>28</v>
      </c>
      <c r="D32" s="106"/>
      <c r="E32" s="134"/>
      <c r="F32" s="53">
        <v>10780</v>
      </c>
      <c r="G32" s="46">
        <f>F32*D32</f>
        <v>0</v>
      </c>
      <c r="H32" s="101" t="str">
        <f t="shared" ref="H32:H59" si="4">IF(D32="","ATTENZIONE: problema inserimento valore","")</f>
        <v>ATTENZIONE: problema inserimento valore</v>
      </c>
      <c r="I32" s="77"/>
    </row>
    <row r="33" spans="3:11" ht="33.75" thickBot="1" x14ac:dyDescent="0.3">
      <c r="C33" s="18" t="s">
        <v>29</v>
      </c>
      <c r="D33" s="106"/>
      <c r="E33" s="135"/>
      <c r="F33" s="5">
        <v>46970</v>
      </c>
      <c r="G33" s="46">
        <f t="shared" ref="G33:G47" si="5">F33*D33</f>
        <v>0</v>
      </c>
      <c r="H33" s="101" t="str">
        <f t="shared" si="4"/>
        <v>ATTENZIONE: problema inserimento valore</v>
      </c>
      <c r="I33" s="77"/>
    </row>
    <row r="34" spans="3:11" ht="33.75" thickBot="1" x14ac:dyDescent="0.3">
      <c r="C34" s="18" t="s">
        <v>30</v>
      </c>
      <c r="D34" s="106"/>
      <c r="E34" s="135"/>
      <c r="F34" s="5">
        <v>5005</v>
      </c>
      <c r="G34" s="46">
        <f t="shared" si="5"/>
        <v>0</v>
      </c>
      <c r="H34" s="101" t="str">
        <f t="shared" si="4"/>
        <v>ATTENZIONE: problema inserimento valore</v>
      </c>
      <c r="I34" s="77"/>
    </row>
    <row r="35" spans="3:11" ht="33.75" thickBot="1" x14ac:dyDescent="0.3">
      <c r="C35" s="18" t="s">
        <v>31</v>
      </c>
      <c r="D35" s="106"/>
      <c r="E35" s="135"/>
      <c r="F35" s="5">
        <v>41580</v>
      </c>
      <c r="G35" s="46">
        <f t="shared" si="5"/>
        <v>0</v>
      </c>
      <c r="H35" s="101" t="str">
        <f t="shared" si="4"/>
        <v>ATTENZIONE: problema inserimento valore</v>
      </c>
      <c r="I35" s="77"/>
    </row>
    <row r="36" spans="3:11" ht="33.75" thickBot="1" x14ac:dyDescent="0.3">
      <c r="C36" s="18" t="s">
        <v>32</v>
      </c>
      <c r="D36" s="106"/>
      <c r="E36" s="135"/>
      <c r="F36" s="5">
        <v>46200</v>
      </c>
      <c r="G36" s="46">
        <f t="shared" si="5"/>
        <v>0</v>
      </c>
      <c r="H36" s="101" t="str">
        <f t="shared" si="4"/>
        <v>ATTENZIONE: problema inserimento valore</v>
      </c>
      <c r="I36" s="77"/>
    </row>
    <row r="37" spans="3:11" ht="33.75" thickBot="1" x14ac:dyDescent="0.3">
      <c r="C37" s="18" t="s">
        <v>33</v>
      </c>
      <c r="D37" s="106"/>
      <c r="E37" s="135"/>
      <c r="F37" s="5">
        <v>1540</v>
      </c>
      <c r="G37" s="46">
        <f t="shared" si="5"/>
        <v>0</v>
      </c>
      <c r="H37" s="101" t="str">
        <f t="shared" si="4"/>
        <v>ATTENZIONE: problema inserimento valore</v>
      </c>
      <c r="I37" s="77"/>
    </row>
    <row r="38" spans="3:11" ht="33.75" thickBot="1" x14ac:dyDescent="0.3">
      <c r="C38" s="18" t="s">
        <v>34</v>
      </c>
      <c r="D38" s="106"/>
      <c r="E38" s="135"/>
      <c r="F38" s="5">
        <v>38500</v>
      </c>
      <c r="G38" s="46">
        <f t="shared" si="5"/>
        <v>0</v>
      </c>
      <c r="H38" s="101" t="str">
        <f t="shared" si="4"/>
        <v>ATTENZIONE: problema inserimento valore</v>
      </c>
      <c r="I38" s="77"/>
    </row>
    <row r="39" spans="3:11" ht="33.75" thickBot="1" x14ac:dyDescent="0.3">
      <c r="C39" s="18" t="s">
        <v>35</v>
      </c>
      <c r="D39" s="106"/>
      <c r="E39" s="135"/>
      <c r="F39" s="5">
        <v>38500</v>
      </c>
      <c r="G39" s="46">
        <f t="shared" si="5"/>
        <v>0</v>
      </c>
      <c r="H39" s="101" t="str">
        <f t="shared" si="4"/>
        <v>ATTENZIONE: problema inserimento valore</v>
      </c>
      <c r="I39" s="77"/>
    </row>
    <row r="40" spans="3:11" ht="33.75" thickBot="1" x14ac:dyDescent="0.3">
      <c r="C40" s="18" t="s">
        <v>36</v>
      </c>
      <c r="D40" s="106"/>
      <c r="E40" s="135"/>
      <c r="F40" s="5">
        <v>30800</v>
      </c>
      <c r="G40" s="46">
        <f t="shared" si="5"/>
        <v>0</v>
      </c>
      <c r="H40" s="101" t="str">
        <f t="shared" si="4"/>
        <v>ATTENZIONE: problema inserimento valore</v>
      </c>
      <c r="I40" s="77"/>
      <c r="K40" s="9"/>
    </row>
    <row r="41" spans="3:11" ht="33.75" thickBot="1" x14ac:dyDescent="0.3">
      <c r="C41" s="18" t="s">
        <v>37</v>
      </c>
      <c r="D41" s="106"/>
      <c r="E41" s="135"/>
      <c r="F41" s="5">
        <v>6930</v>
      </c>
      <c r="G41" s="46">
        <f t="shared" si="5"/>
        <v>0</v>
      </c>
      <c r="H41" s="101" t="str">
        <f t="shared" si="4"/>
        <v>ATTENZIONE: problema inserimento valore</v>
      </c>
      <c r="I41" s="77"/>
    </row>
    <row r="42" spans="3:11" ht="33.75" thickBot="1" x14ac:dyDescent="0.3">
      <c r="C42" s="18" t="s">
        <v>38</v>
      </c>
      <c r="D42" s="106"/>
      <c r="E42" s="135"/>
      <c r="F42" s="5">
        <v>3927</v>
      </c>
      <c r="G42" s="46">
        <f t="shared" si="5"/>
        <v>0</v>
      </c>
      <c r="H42" s="101" t="str">
        <f t="shared" si="4"/>
        <v>ATTENZIONE: problema inserimento valore</v>
      </c>
      <c r="I42" s="77"/>
    </row>
    <row r="43" spans="3:11" ht="33.75" thickBot="1" x14ac:dyDescent="0.3">
      <c r="C43" s="18" t="s">
        <v>39</v>
      </c>
      <c r="D43" s="106"/>
      <c r="E43" s="135"/>
      <c r="F43" s="5">
        <v>53900</v>
      </c>
      <c r="G43" s="46">
        <f t="shared" si="5"/>
        <v>0</v>
      </c>
      <c r="H43" s="101" t="str">
        <f t="shared" si="4"/>
        <v>ATTENZIONE: problema inserimento valore</v>
      </c>
      <c r="I43" s="77"/>
    </row>
    <row r="44" spans="3:11" ht="33.75" thickBot="1" x14ac:dyDescent="0.3">
      <c r="C44" s="18" t="s">
        <v>40</v>
      </c>
      <c r="D44" s="106"/>
      <c r="E44" s="135"/>
      <c r="F44" s="5">
        <v>2695</v>
      </c>
      <c r="G44" s="46">
        <f t="shared" si="5"/>
        <v>0</v>
      </c>
      <c r="H44" s="101" t="str">
        <f t="shared" si="4"/>
        <v>ATTENZIONE: problema inserimento valore</v>
      </c>
      <c r="I44" s="77"/>
    </row>
    <row r="45" spans="3:11" ht="33.75" thickBot="1" x14ac:dyDescent="0.3">
      <c r="C45" s="18" t="s">
        <v>41</v>
      </c>
      <c r="D45" s="106"/>
      <c r="E45" s="135"/>
      <c r="F45" s="5">
        <v>770</v>
      </c>
      <c r="G45" s="46">
        <f t="shared" si="5"/>
        <v>0</v>
      </c>
      <c r="H45" s="101" t="str">
        <f t="shared" si="4"/>
        <v>ATTENZIONE: problema inserimento valore</v>
      </c>
      <c r="I45" s="77"/>
    </row>
    <row r="46" spans="3:11" ht="33.75" thickBot="1" x14ac:dyDescent="0.3">
      <c r="C46" s="18" t="s">
        <v>42</v>
      </c>
      <c r="D46" s="106"/>
      <c r="E46" s="135"/>
      <c r="F46" s="5">
        <v>4697</v>
      </c>
      <c r="G46" s="46">
        <f t="shared" si="5"/>
        <v>0</v>
      </c>
      <c r="H46" s="101" t="str">
        <f t="shared" si="4"/>
        <v>ATTENZIONE: problema inserimento valore</v>
      </c>
      <c r="I46" s="77"/>
    </row>
    <row r="47" spans="3:11" ht="33.75" thickBot="1" x14ac:dyDescent="0.3">
      <c r="C47" s="18" t="s">
        <v>43</v>
      </c>
      <c r="D47" s="106"/>
      <c r="E47" s="135"/>
      <c r="F47" s="5">
        <v>4235</v>
      </c>
      <c r="G47" s="46">
        <f t="shared" si="5"/>
        <v>0</v>
      </c>
      <c r="H47" s="101" t="str">
        <f t="shared" si="4"/>
        <v>ATTENZIONE: problema inserimento valore</v>
      </c>
      <c r="I47" s="77"/>
    </row>
    <row r="48" spans="3:11" ht="33.75" thickBot="1" x14ac:dyDescent="0.3">
      <c r="C48" s="78" t="s">
        <v>158</v>
      </c>
      <c r="D48" s="106"/>
      <c r="E48" s="72">
        <v>0.61</v>
      </c>
      <c r="F48" s="5">
        <v>337029</v>
      </c>
      <c r="G48" s="6">
        <f>IF(D48&lt;=E48,E48*F48,D48*F48)*AND(D48&lt;&gt;0)</f>
        <v>0</v>
      </c>
      <c r="H48" s="101" t="str">
        <f t="shared" si="4"/>
        <v>ATTENZIONE: problema inserimento valore</v>
      </c>
      <c r="I48" s="77"/>
    </row>
    <row r="49" spans="3:9" ht="33.75" thickBot="1" x14ac:dyDescent="0.3">
      <c r="C49" s="18" t="s">
        <v>44</v>
      </c>
      <c r="D49" s="106"/>
      <c r="E49" s="136"/>
      <c r="F49" s="5">
        <v>3542</v>
      </c>
      <c r="G49" s="46">
        <f t="shared" ref="G49:G53" si="6">F49*D49</f>
        <v>0</v>
      </c>
      <c r="H49" s="101" t="str">
        <f t="shared" si="4"/>
        <v>ATTENZIONE: problema inserimento valore</v>
      </c>
      <c r="I49" s="77"/>
    </row>
    <row r="50" spans="3:9" ht="33.75" thickBot="1" x14ac:dyDescent="0.3">
      <c r="C50" s="18" t="s">
        <v>45</v>
      </c>
      <c r="D50" s="106"/>
      <c r="E50" s="137"/>
      <c r="F50" s="5">
        <v>52360</v>
      </c>
      <c r="G50" s="46">
        <f t="shared" si="6"/>
        <v>0</v>
      </c>
      <c r="H50" s="101" t="str">
        <f t="shared" si="4"/>
        <v>ATTENZIONE: problema inserimento valore</v>
      </c>
      <c r="I50" s="77"/>
    </row>
    <row r="51" spans="3:9" ht="33.75" thickBot="1" x14ac:dyDescent="0.3">
      <c r="C51" s="18" t="s">
        <v>46</v>
      </c>
      <c r="D51" s="106"/>
      <c r="E51" s="137"/>
      <c r="F51" s="5">
        <v>770</v>
      </c>
      <c r="G51" s="46">
        <f t="shared" si="6"/>
        <v>0</v>
      </c>
      <c r="H51" s="101" t="str">
        <f t="shared" si="4"/>
        <v>ATTENZIONE: problema inserimento valore</v>
      </c>
      <c r="I51" s="77"/>
    </row>
    <row r="52" spans="3:9" ht="33.75" thickBot="1" x14ac:dyDescent="0.3">
      <c r="C52" s="18" t="s">
        <v>47</v>
      </c>
      <c r="D52" s="106"/>
      <c r="E52" s="137"/>
      <c r="F52" s="5">
        <v>770</v>
      </c>
      <c r="G52" s="46">
        <f t="shared" si="6"/>
        <v>0</v>
      </c>
      <c r="H52" s="101" t="str">
        <f t="shared" si="4"/>
        <v>ATTENZIONE: problema inserimento valore</v>
      </c>
      <c r="I52" s="77"/>
    </row>
    <row r="53" spans="3:9" ht="33.75" thickBot="1" x14ac:dyDescent="0.3">
      <c r="C53" s="18" t="s">
        <v>48</v>
      </c>
      <c r="D53" s="106"/>
      <c r="E53" s="134"/>
      <c r="F53" s="5">
        <v>59290</v>
      </c>
      <c r="G53" s="46">
        <f t="shared" si="6"/>
        <v>0</v>
      </c>
      <c r="H53" s="101" t="str">
        <f t="shared" si="4"/>
        <v>ATTENZIONE: problema inserimento valore</v>
      </c>
      <c r="I53" s="77"/>
    </row>
    <row r="54" spans="3:9" ht="33.75" thickBot="1" x14ac:dyDescent="0.3">
      <c r="C54" s="78" t="s">
        <v>159</v>
      </c>
      <c r="D54" s="106"/>
      <c r="E54" s="72">
        <v>0.74</v>
      </c>
      <c r="F54" s="5">
        <v>116732</v>
      </c>
      <c r="G54" s="6">
        <f>IF(D54&lt;=E54,E54*F54,D54*F54)*AND(D54&lt;&gt;0)</f>
        <v>0</v>
      </c>
      <c r="H54" s="101" t="str">
        <f t="shared" si="4"/>
        <v>ATTENZIONE: problema inserimento valore</v>
      </c>
      <c r="I54" s="77"/>
    </row>
    <row r="55" spans="3:9" ht="33.75" thickBot="1" x14ac:dyDescent="0.3">
      <c r="C55" s="18" t="s">
        <v>49</v>
      </c>
      <c r="D55" s="106"/>
      <c r="E55" s="138"/>
      <c r="F55" s="5">
        <v>3850</v>
      </c>
      <c r="G55" s="46">
        <f t="shared" ref="G55:G58" si="7">F55*D55</f>
        <v>0</v>
      </c>
      <c r="H55" s="101" t="str">
        <f t="shared" si="4"/>
        <v>ATTENZIONE: problema inserimento valore</v>
      </c>
      <c r="I55" s="77"/>
    </row>
    <row r="56" spans="3:9" ht="33.75" thickBot="1" x14ac:dyDescent="0.3">
      <c r="C56" s="18" t="s">
        <v>50</v>
      </c>
      <c r="D56" s="106"/>
      <c r="E56" s="139"/>
      <c r="F56" s="5">
        <v>1540</v>
      </c>
      <c r="G56" s="46">
        <f t="shared" si="7"/>
        <v>0</v>
      </c>
      <c r="H56" s="101" t="str">
        <f t="shared" si="4"/>
        <v>ATTENZIONE: problema inserimento valore</v>
      </c>
      <c r="I56" s="77"/>
    </row>
    <row r="57" spans="3:9" ht="33.75" thickBot="1" x14ac:dyDescent="0.3">
      <c r="C57" s="18" t="s">
        <v>51</v>
      </c>
      <c r="D57" s="106"/>
      <c r="E57" s="139"/>
      <c r="F57" s="5">
        <v>7700</v>
      </c>
      <c r="G57" s="46">
        <f t="shared" si="7"/>
        <v>0</v>
      </c>
      <c r="H57" s="101" t="str">
        <f t="shared" si="4"/>
        <v>ATTENZIONE: problema inserimento valore</v>
      </c>
      <c r="I57" s="77"/>
    </row>
    <row r="58" spans="3:9" ht="33.75" thickBot="1" x14ac:dyDescent="0.3">
      <c r="C58" s="18" t="s">
        <v>52</v>
      </c>
      <c r="D58" s="106"/>
      <c r="E58" s="140"/>
      <c r="F58" s="5">
        <v>3850</v>
      </c>
      <c r="G58" s="46">
        <f t="shared" si="7"/>
        <v>0</v>
      </c>
      <c r="H58" s="101" t="str">
        <f t="shared" si="4"/>
        <v>ATTENZIONE: problema inserimento valore</v>
      </c>
      <c r="I58" s="77"/>
    </row>
    <row r="59" spans="3:9" ht="17.25" thickBot="1" x14ac:dyDescent="0.3">
      <c r="C59" s="78" t="s">
        <v>160</v>
      </c>
      <c r="D59" s="106"/>
      <c r="E59" s="72">
        <v>0.4</v>
      </c>
      <c r="F59" s="75">
        <v>16940</v>
      </c>
      <c r="G59" s="6">
        <f>IF(D59&lt;=E59,E59*F59,D59*F59)*AND(D59&lt;&gt;0)</f>
        <v>0</v>
      </c>
      <c r="H59" s="101" t="str">
        <f t="shared" si="4"/>
        <v>ATTENZIONE: problema inserimento valore</v>
      </c>
      <c r="I59" s="77"/>
    </row>
    <row r="60" spans="3:9" ht="50.25" thickBot="1" x14ac:dyDescent="0.3">
      <c r="C60" s="17"/>
      <c r="F60" s="114" t="s">
        <v>255</v>
      </c>
      <c r="G60" s="51">
        <f>TRUNC(SUM(G32:G47)+SUM(G49:G53)+SUM(G55:G58),2)</f>
        <v>0</v>
      </c>
      <c r="H60" s="114" t="s">
        <v>256</v>
      </c>
      <c r="I60" s="32">
        <f>TRUNC(G48+G54+G59,2)</f>
        <v>0</v>
      </c>
    </row>
    <row r="61" spans="3:9" x14ac:dyDescent="0.25">
      <c r="C61" s="17"/>
      <c r="F61" s="3"/>
      <c r="G61" s="35"/>
      <c r="H61" s="11"/>
      <c r="I61" s="35"/>
    </row>
    <row r="62" spans="3:9" ht="17.25" thickBot="1" x14ac:dyDescent="0.3">
      <c r="C62" s="43"/>
      <c r="H62" s="3"/>
    </row>
    <row r="63" spans="3:9" ht="17.25" thickBot="1" x14ac:dyDescent="0.3">
      <c r="C63" s="114" t="s">
        <v>53</v>
      </c>
      <c r="D63" s="112" t="s">
        <v>180</v>
      </c>
      <c r="E63" s="112" t="s">
        <v>182</v>
      </c>
      <c r="F63" s="112" t="s">
        <v>11</v>
      </c>
      <c r="G63" s="3"/>
      <c r="H63" s="3"/>
    </row>
    <row r="64" spans="3:9" ht="33.75" thickBot="1" x14ac:dyDescent="0.3">
      <c r="C64" s="21" t="s">
        <v>55</v>
      </c>
      <c r="D64" s="105"/>
      <c r="E64" s="53">
        <v>1155</v>
      </c>
      <c r="F64" s="6">
        <f>D64*E64</f>
        <v>0</v>
      </c>
      <c r="G64" s="101" t="str">
        <f>IF(D64="","ATTENZIONE: problema inserimento valore","")</f>
        <v>ATTENZIONE: problema inserimento valore</v>
      </c>
      <c r="H64" s="10"/>
    </row>
    <row r="65" spans="3:8" ht="33.75" thickBot="1" x14ac:dyDescent="0.3">
      <c r="C65" s="21" t="s">
        <v>56</v>
      </c>
      <c r="D65" s="105"/>
      <c r="E65" s="5">
        <v>38500</v>
      </c>
      <c r="F65" s="6">
        <f t="shared" ref="F65:F70" si="8">D65*E65</f>
        <v>0</v>
      </c>
      <c r="G65" s="101" t="str">
        <f t="shared" ref="G65:G70" si="9">IF(D65="","ATTENZIONE: problema inserimento valore","")</f>
        <v>ATTENZIONE: problema inserimento valore</v>
      </c>
      <c r="H65" s="10"/>
    </row>
    <row r="66" spans="3:8" ht="33.75" thickBot="1" x14ac:dyDescent="0.3">
      <c r="C66" s="21" t="s">
        <v>57</v>
      </c>
      <c r="D66" s="105"/>
      <c r="E66" s="52">
        <v>23100</v>
      </c>
      <c r="F66" s="6">
        <f t="shared" si="8"/>
        <v>0</v>
      </c>
      <c r="G66" s="101" t="str">
        <f t="shared" si="9"/>
        <v>ATTENZIONE: problema inserimento valore</v>
      </c>
      <c r="H66" s="10"/>
    </row>
    <row r="67" spans="3:8" ht="33.75" thickBot="1" x14ac:dyDescent="0.3">
      <c r="C67" s="21" t="s">
        <v>310</v>
      </c>
      <c r="D67" s="105"/>
      <c r="E67" s="52">
        <v>46200</v>
      </c>
      <c r="F67" s="6">
        <f t="shared" si="8"/>
        <v>0</v>
      </c>
      <c r="G67" s="101" t="str">
        <f t="shared" si="9"/>
        <v>ATTENZIONE: problema inserimento valore</v>
      </c>
      <c r="H67" s="10"/>
    </row>
    <row r="68" spans="3:8" ht="17.25" thickBot="1" x14ac:dyDescent="0.3">
      <c r="C68" s="21" t="s">
        <v>58</v>
      </c>
      <c r="D68" s="105"/>
      <c r="E68" s="5">
        <v>354</v>
      </c>
      <c r="F68" s="6">
        <f t="shared" si="8"/>
        <v>0</v>
      </c>
      <c r="G68" s="101" t="str">
        <f t="shared" si="9"/>
        <v>ATTENZIONE: problema inserimento valore</v>
      </c>
      <c r="H68" s="10"/>
    </row>
    <row r="69" spans="3:8" ht="17.25" thickBot="1" x14ac:dyDescent="0.3">
      <c r="C69" s="21" t="s">
        <v>59</v>
      </c>
      <c r="D69" s="105"/>
      <c r="E69" s="52">
        <v>10780</v>
      </c>
      <c r="F69" s="6">
        <f t="shared" si="8"/>
        <v>0</v>
      </c>
      <c r="G69" s="101" t="str">
        <f t="shared" si="9"/>
        <v>ATTENZIONE: problema inserimento valore</v>
      </c>
      <c r="H69" s="10"/>
    </row>
    <row r="70" spans="3:8" ht="17.25" thickBot="1" x14ac:dyDescent="0.3">
      <c r="C70" s="21" t="s">
        <v>60</v>
      </c>
      <c r="D70" s="105"/>
      <c r="E70" s="5">
        <v>6622</v>
      </c>
      <c r="F70" s="6">
        <f t="shared" si="8"/>
        <v>0</v>
      </c>
      <c r="G70" s="101" t="str">
        <f t="shared" si="9"/>
        <v>ATTENZIONE: problema inserimento valore</v>
      </c>
      <c r="H70" s="10"/>
    </row>
    <row r="71" spans="3:8" ht="17.25" thickBot="1" x14ac:dyDescent="0.3">
      <c r="C71" s="17"/>
      <c r="E71" s="114" t="s">
        <v>257</v>
      </c>
      <c r="F71" s="51">
        <f>TRUNC(SUM(F64:F70),2)</f>
        <v>0</v>
      </c>
    </row>
    <row r="72" spans="3:8" ht="17.25" thickBot="1" x14ac:dyDescent="0.3">
      <c r="C72" s="43"/>
      <c r="H72" s="3"/>
    </row>
    <row r="73" spans="3:8" ht="17.25" thickBot="1" x14ac:dyDescent="0.3">
      <c r="C73" s="63" t="s">
        <v>54</v>
      </c>
      <c r="D73" s="112" t="s">
        <v>180</v>
      </c>
      <c r="E73" s="112" t="s">
        <v>182</v>
      </c>
      <c r="F73" s="112" t="s">
        <v>11</v>
      </c>
      <c r="G73" s="11"/>
      <c r="H73" s="3"/>
    </row>
    <row r="74" spans="3:8" ht="17.25" thickBot="1" x14ac:dyDescent="0.3">
      <c r="C74" s="18" t="s">
        <v>61</v>
      </c>
      <c r="D74" s="107"/>
      <c r="E74" s="5">
        <v>231000</v>
      </c>
      <c r="F74" s="6">
        <f>D74*E74</f>
        <v>0</v>
      </c>
      <c r="G74" s="101" t="str">
        <f t="shared" ref="G74:G77" si="10">IF(D74="","ATTENZIONE: problema inserimento valore","")</f>
        <v>ATTENZIONE: problema inserimento valore</v>
      </c>
      <c r="H74" s="10"/>
    </row>
    <row r="75" spans="3:8" ht="17.25" thickBot="1" x14ac:dyDescent="0.3">
      <c r="C75" s="18" t="s">
        <v>62</v>
      </c>
      <c r="D75" s="107"/>
      <c r="E75" s="5">
        <v>7700</v>
      </c>
      <c r="F75" s="6">
        <f t="shared" ref="F75:F77" si="11">D75*E75</f>
        <v>0</v>
      </c>
      <c r="G75" s="101" t="str">
        <f t="shared" si="10"/>
        <v>ATTENZIONE: problema inserimento valore</v>
      </c>
      <c r="H75" s="10"/>
    </row>
    <row r="76" spans="3:8" ht="17.25" thickBot="1" x14ac:dyDescent="0.3">
      <c r="C76" s="18" t="s">
        <v>63</v>
      </c>
      <c r="D76" s="107"/>
      <c r="E76" s="5">
        <v>3850</v>
      </c>
      <c r="F76" s="6">
        <f t="shared" si="11"/>
        <v>0</v>
      </c>
      <c r="G76" s="101" t="str">
        <f t="shared" si="10"/>
        <v>ATTENZIONE: problema inserimento valore</v>
      </c>
      <c r="H76" s="10"/>
    </row>
    <row r="77" spans="3:8" ht="17.25" thickBot="1" x14ac:dyDescent="0.3">
      <c r="C77" s="18" t="s">
        <v>64</v>
      </c>
      <c r="D77" s="107"/>
      <c r="E77" s="5">
        <v>7700</v>
      </c>
      <c r="F77" s="6">
        <f t="shared" si="11"/>
        <v>0</v>
      </c>
      <c r="G77" s="101" t="str">
        <f t="shared" si="10"/>
        <v>ATTENZIONE: problema inserimento valore</v>
      </c>
      <c r="H77" s="10"/>
    </row>
    <row r="78" spans="3:8" ht="17.25" thickBot="1" x14ac:dyDescent="0.3">
      <c r="C78" s="17"/>
      <c r="E78" s="63" t="s">
        <v>258</v>
      </c>
      <c r="F78" s="32">
        <f>TRUNC(SUM(F74:F77),2)</f>
        <v>0</v>
      </c>
      <c r="G78" s="11"/>
      <c r="H78" s="3"/>
    </row>
    <row r="79" spans="3:8" ht="17.25" thickBot="1" x14ac:dyDescent="0.3">
      <c r="C79" s="17"/>
      <c r="H79" s="3"/>
    </row>
    <row r="80" spans="3:8" ht="17.25" thickBot="1" x14ac:dyDescent="0.3">
      <c r="C80" s="63" t="s">
        <v>65</v>
      </c>
      <c r="D80" s="112" t="s">
        <v>184</v>
      </c>
      <c r="E80" s="112" t="s">
        <v>182</v>
      </c>
      <c r="F80" s="112" t="s">
        <v>11</v>
      </c>
      <c r="G80" s="11"/>
      <c r="H80" s="3"/>
    </row>
    <row r="81" spans="3:9" ht="50.25" thickBot="1" x14ac:dyDescent="0.3">
      <c r="C81" s="68" t="s">
        <v>161</v>
      </c>
      <c r="D81" s="107"/>
      <c r="E81" s="5">
        <v>1078</v>
      </c>
      <c r="F81" s="6">
        <f>D81*E81</f>
        <v>0</v>
      </c>
      <c r="G81" s="101" t="str">
        <f t="shared" ref="G81" si="12">IF(D81="","ATTENZIONE: problema inserimento valore","")</f>
        <v>ATTENZIONE: problema inserimento valore</v>
      </c>
      <c r="H81" s="10"/>
    </row>
    <row r="82" spans="3:9" ht="33.75" thickBot="1" x14ac:dyDescent="0.3">
      <c r="C82" s="19"/>
      <c r="D82" s="20"/>
      <c r="E82" s="63" t="s">
        <v>259</v>
      </c>
      <c r="F82" s="34">
        <f>TRUNC(SUM(F81:F81),2)</f>
        <v>0</v>
      </c>
      <c r="G82" s="11"/>
      <c r="H82" s="3"/>
    </row>
    <row r="83" spans="3:9" ht="17.25" thickBot="1" x14ac:dyDescent="0.3">
      <c r="C83" s="17"/>
      <c r="H83" s="3"/>
    </row>
    <row r="84" spans="3:9" ht="33.75" thickBot="1" x14ac:dyDescent="0.3">
      <c r="C84" s="114" t="s">
        <v>66</v>
      </c>
      <c r="D84" s="112" t="s">
        <v>180</v>
      </c>
      <c r="E84" s="112" t="s">
        <v>181</v>
      </c>
      <c r="F84" s="112" t="s">
        <v>185</v>
      </c>
      <c r="G84" s="112" t="s">
        <v>11</v>
      </c>
      <c r="H84" s="73"/>
      <c r="I84" s="73"/>
    </row>
    <row r="85" spans="3:9" ht="66.75" thickBot="1" x14ac:dyDescent="0.3">
      <c r="C85" s="68" t="s">
        <v>300</v>
      </c>
      <c r="D85" s="105"/>
      <c r="E85" s="135"/>
      <c r="F85" s="5">
        <v>23100</v>
      </c>
      <c r="G85" s="6">
        <f>F85*D85</f>
        <v>0</v>
      </c>
      <c r="H85" s="101" t="str">
        <f>IF(D85="","ATTENZIONE: problema inserimento valore","")</f>
        <v>ATTENZIONE: problema inserimento valore</v>
      </c>
      <c r="I85" s="42"/>
    </row>
    <row r="86" spans="3:9" ht="66.75" thickBot="1" x14ac:dyDescent="0.3">
      <c r="C86" s="68" t="s">
        <v>304</v>
      </c>
      <c r="D86" s="105"/>
      <c r="E86" s="135"/>
      <c r="F86" s="5">
        <v>2310</v>
      </c>
      <c r="G86" s="6">
        <f t="shared" ref="G86:G92" si="13">F86*D86</f>
        <v>0</v>
      </c>
      <c r="H86" s="101" t="str">
        <f t="shared" ref="H86:H93" si="14">IF(D86="","ATTENZIONE: problema inserimento valore","")</f>
        <v>ATTENZIONE: problema inserimento valore</v>
      </c>
      <c r="I86" s="42"/>
    </row>
    <row r="87" spans="3:9" ht="66.75" thickBot="1" x14ac:dyDescent="0.3">
      <c r="C87" s="68" t="s">
        <v>301</v>
      </c>
      <c r="D87" s="105"/>
      <c r="E87" s="135"/>
      <c r="F87" s="5">
        <v>770</v>
      </c>
      <c r="G87" s="6">
        <f t="shared" si="13"/>
        <v>0</v>
      </c>
      <c r="H87" s="101" t="str">
        <f t="shared" si="14"/>
        <v>ATTENZIONE: problema inserimento valore</v>
      </c>
      <c r="I87" s="42"/>
    </row>
    <row r="88" spans="3:9" ht="66.75" thickBot="1" x14ac:dyDescent="0.3">
      <c r="C88" s="68" t="s">
        <v>302</v>
      </c>
      <c r="D88" s="105"/>
      <c r="E88" s="135"/>
      <c r="F88" s="5">
        <v>77</v>
      </c>
      <c r="G88" s="6">
        <f t="shared" si="13"/>
        <v>0</v>
      </c>
      <c r="H88" s="101" t="str">
        <f t="shared" si="14"/>
        <v>ATTENZIONE: problema inserimento valore</v>
      </c>
      <c r="I88" s="42"/>
    </row>
    <row r="89" spans="3:9" ht="66.75" thickBot="1" x14ac:dyDescent="0.3">
      <c r="C89" s="68" t="s">
        <v>303</v>
      </c>
      <c r="D89" s="105"/>
      <c r="E89" s="135"/>
      <c r="F89" s="5">
        <v>1155</v>
      </c>
      <c r="G89" s="6">
        <f t="shared" si="13"/>
        <v>0</v>
      </c>
      <c r="H89" s="101" t="str">
        <f t="shared" si="14"/>
        <v>ATTENZIONE: problema inserimento valore</v>
      </c>
      <c r="I89" s="42"/>
    </row>
    <row r="90" spans="3:9" ht="66.75" thickBot="1" x14ac:dyDescent="0.3">
      <c r="C90" s="68" t="s">
        <v>305</v>
      </c>
      <c r="D90" s="105"/>
      <c r="E90" s="135"/>
      <c r="F90" s="5">
        <v>116</v>
      </c>
      <c r="G90" s="6">
        <f t="shared" si="13"/>
        <v>0</v>
      </c>
      <c r="H90" s="101" t="str">
        <f t="shared" si="14"/>
        <v>ATTENZIONE: problema inserimento valore</v>
      </c>
      <c r="I90" s="42"/>
    </row>
    <row r="91" spans="3:9" ht="66.75" thickBot="1" x14ac:dyDescent="0.3">
      <c r="C91" s="68" t="s">
        <v>306</v>
      </c>
      <c r="D91" s="105"/>
      <c r="E91" s="135"/>
      <c r="F91" s="5">
        <v>5544</v>
      </c>
      <c r="G91" s="6">
        <f t="shared" si="13"/>
        <v>0</v>
      </c>
      <c r="H91" s="101" t="str">
        <f t="shared" si="14"/>
        <v>ATTENZIONE: problema inserimento valore</v>
      </c>
      <c r="I91" s="42"/>
    </row>
    <row r="92" spans="3:9" ht="66.75" thickBot="1" x14ac:dyDescent="0.3">
      <c r="C92" s="68" t="s">
        <v>307</v>
      </c>
      <c r="D92" s="105"/>
      <c r="E92" s="135"/>
      <c r="F92" s="5">
        <v>385</v>
      </c>
      <c r="G92" s="6">
        <f t="shared" si="13"/>
        <v>0</v>
      </c>
      <c r="H92" s="101" t="str">
        <f t="shared" si="14"/>
        <v>ATTENZIONE: problema inserimento valore</v>
      </c>
      <c r="I92" s="42"/>
    </row>
    <row r="93" spans="3:9" ht="33.75" thickBot="1" x14ac:dyDescent="0.3">
      <c r="C93" s="78" t="s">
        <v>162</v>
      </c>
      <c r="D93" s="105"/>
      <c r="E93" s="72">
        <v>19.260000000000002</v>
      </c>
      <c r="F93" s="75">
        <v>33457</v>
      </c>
      <c r="G93" s="6">
        <f>IF(D93&lt;=E93,E93*F93,D93*F93)*AND(D93&lt;&gt;0)</f>
        <v>0</v>
      </c>
      <c r="H93" s="101" t="str">
        <f t="shared" si="14"/>
        <v>ATTENZIONE: problema inserimento valore</v>
      </c>
      <c r="I93" s="113"/>
    </row>
    <row r="94" spans="3:9" ht="50.25" thickBot="1" x14ac:dyDescent="0.3">
      <c r="C94" s="17"/>
      <c r="F94" s="114" t="s">
        <v>260</v>
      </c>
      <c r="G94" s="51">
        <f>TRUNC(SUM(G85:G92),2)</f>
        <v>0</v>
      </c>
      <c r="H94" s="114" t="s">
        <v>261</v>
      </c>
      <c r="I94" s="32">
        <f>TRUNC(G93,2)</f>
        <v>0</v>
      </c>
    </row>
    <row r="95" spans="3:9" x14ac:dyDescent="0.25">
      <c r="F95" s="9"/>
      <c r="G95" s="35"/>
      <c r="H95" s="11"/>
      <c r="I95" s="35"/>
    </row>
    <row r="96" spans="3:9" ht="17.25" thickBot="1" x14ac:dyDescent="0.3">
      <c r="C96" s="17"/>
      <c r="H96" s="3"/>
    </row>
    <row r="97" spans="3:9" ht="17.25" thickBot="1" x14ac:dyDescent="0.3">
      <c r="C97" s="116" t="s">
        <v>67</v>
      </c>
      <c r="D97" s="112" t="s">
        <v>186</v>
      </c>
      <c r="E97" s="112" t="s">
        <v>182</v>
      </c>
      <c r="F97" s="112" t="s">
        <v>11</v>
      </c>
      <c r="G97" s="11"/>
      <c r="H97" s="40"/>
    </row>
    <row r="98" spans="3:9" ht="33.75" thickBot="1" x14ac:dyDescent="0.3">
      <c r="C98" s="21" t="s">
        <v>68</v>
      </c>
      <c r="D98" s="105"/>
      <c r="E98">
        <v>2310</v>
      </c>
      <c r="F98" s="6">
        <f>E98*D98</f>
        <v>0</v>
      </c>
      <c r="G98" s="101" t="str">
        <f>IF(D98="","ATTENZIONE: problema inserimento valore","")</f>
        <v>ATTENZIONE: problema inserimento valore</v>
      </c>
      <c r="H98" s="9"/>
    </row>
    <row r="99" spans="3:9" ht="33.75" thickBot="1" x14ac:dyDescent="0.3">
      <c r="C99" s="21" t="s">
        <v>69</v>
      </c>
      <c r="D99" s="105"/>
      <c r="E99">
        <v>1155</v>
      </c>
      <c r="F99" s="6">
        <f t="shared" ref="F99:F103" si="15">E99*D99</f>
        <v>0</v>
      </c>
      <c r="G99" s="101" t="str">
        <f t="shared" ref="G99:G102" si="16">IF(D99="","ATTENZIONE: problema inserimento valore","")</f>
        <v>ATTENZIONE: problema inserimento valore</v>
      </c>
      <c r="H99" s="9"/>
    </row>
    <row r="100" spans="3:9" ht="33.75" thickBot="1" x14ac:dyDescent="0.3">
      <c r="C100" s="21" t="s">
        <v>70</v>
      </c>
      <c r="D100" s="105"/>
      <c r="E100">
        <v>385</v>
      </c>
      <c r="F100" s="6">
        <f t="shared" si="15"/>
        <v>0</v>
      </c>
      <c r="G100" s="101" t="str">
        <f t="shared" si="16"/>
        <v>ATTENZIONE: problema inserimento valore</v>
      </c>
      <c r="H100" s="9"/>
    </row>
    <row r="101" spans="3:9" ht="33.75" thickBot="1" x14ac:dyDescent="0.3">
      <c r="C101" s="21" t="s">
        <v>71</v>
      </c>
      <c r="D101" s="105"/>
      <c r="E101">
        <v>77</v>
      </c>
      <c r="F101" s="6">
        <f t="shared" si="15"/>
        <v>0</v>
      </c>
      <c r="G101" s="101" t="str">
        <f t="shared" si="16"/>
        <v>ATTENZIONE: problema inserimento valore</v>
      </c>
      <c r="H101" s="9"/>
    </row>
    <row r="102" spans="3:9" ht="33.75" thickBot="1" x14ac:dyDescent="0.3">
      <c r="C102" s="21" t="s">
        <v>72</v>
      </c>
      <c r="D102" s="105"/>
      <c r="E102">
        <v>539</v>
      </c>
      <c r="F102" s="6">
        <f t="shared" si="15"/>
        <v>0</v>
      </c>
      <c r="G102" s="101" t="str">
        <f t="shared" si="16"/>
        <v>ATTENZIONE: problema inserimento valore</v>
      </c>
      <c r="H102" s="9"/>
    </row>
    <row r="103" spans="3:9" ht="33.75" thickBot="1" x14ac:dyDescent="0.3">
      <c r="C103" s="21" t="s">
        <v>73</v>
      </c>
      <c r="D103" s="105"/>
      <c r="E103">
        <v>77</v>
      </c>
      <c r="F103" s="6">
        <f t="shared" si="15"/>
        <v>0</v>
      </c>
      <c r="G103" s="101" t="str">
        <f>IF(D103="","ATTENZIONE: problema inserimento valore","")</f>
        <v>ATTENZIONE: problema inserimento valore</v>
      </c>
      <c r="H103" s="9"/>
    </row>
    <row r="104" spans="3:9" ht="17.25" thickBot="1" x14ac:dyDescent="0.3">
      <c r="C104" s="17"/>
      <c r="E104" s="116" t="s">
        <v>262</v>
      </c>
      <c r="F104" s="32">
        <f>TRUNC(SUM(F98:F103),2)</f>
        <v>0</v>
      </c>
      <c r="G104" s="11"/>
      <c r="H104" s="3"/>
    </row>
    <row r="105" spans="3:9" ht="17.25" thickBot="1" x14ac:dyDescent="0.3">
      <c r="C105" s="17"/>
      <c r="H105" s="3"/>
    </row>
    <row r="106" spans="3:9" ht="33.75" thickBot="1" x14ac:dyDescent="0.3">
      <c r="C106" s="114" t="s">
        <v>74</v>
      </c>
      <c r="D106" s="112" t="s">
        <v>187</v>
      </c>
      <c r="E106" s="112" t="s">
        <v>181</v>
      </c>
      <c r="F106" s="112" t="s">
        <v>182</v>
      </c>
      <c r="G106" s="112" t="s">
        <v>11</v>
      </c>
      <c r="H106" s="101"/>
      <c r="I106" s="73"/>
    </row>
    <row r="107" spans="3:9" ht="50.25" thickBot="1" x14ac:dyDescent="0.3">
      <c r="C107" s="18" t="s">
        <v>75</v>
      </c>
      <c r="D107" s="105"/>
      <c r="E107" s="135"/>
      <c r="F107" s="5">
        <v>3850</v>
      </c>
      <c r="G107" s="6">
        <f>F107*D107</f>
        <v>0</v>
      </c>
      <c r="H107" s="101" t="str">
        <f>IF(D107="","ATTENZIONE: problema inserimento valore","")</f>
        <v>ATTENZIONE: problema inserimento valore</v>
      </c>
      <c r="I107" s="42"/>
    </row>
    <row r="108" spans="3:9" ht="50.25" thickBot="1" x14ac:dyDescent="0.3">
      <c r="C108" s="18" t="s">
        <v>76</v>
      </c>
      <c r="D108" s="105"/>
      <c r="E108" s="135"/>
      <c r="F108" s="5">
        <v>1155</v>
      </c>
      <c r="G108" s="6">
        <f t="shared" ref="G108:G111" si="17">F108*D108</f>
        <v>0</v>
      </c>
      <c r="H108" s="101" t="str">
        <f t="shared" ref="H108:H112" si="18">IF(D108="","ATTENZIONE: problema inserimento valore","")</f>
        <v>ATTENZIONE: problema inserimento valore</v>
      </c>
      <c r="I108" s="42"/>
    </row>
    <row r="109" spans="3:9" ht="50.25" thickBot="1" x14ac:dyDescent="0.3">
      <c r="C109" s="18" t="s">
        <v>77</v>
      </c>
      <c r="D109" s="105"/>
      <c r="E109" s="135"/>
      <c r="F109" s="5">
        <v>385</v>
      </c>
      <c r="G109" s="6">
        <f t="shared" si="17"/>
        <v>0</v>
      </c>
      <c r="H109" s="101" t="str">
        <f t="shared" si="18"/>
        <v>ATTENZIONE: problema inserimento valore</v>
      </c>
      <c r="I109" s="42"/>
    </row>
    <row r="110" spans="3:9" ht="50.25" thickBot="1" x14ac:dyDescent="0.3">
      <c r="C110" s="18" t="s">
        <v>78</v>
      </c>
      <c r="D110" s="105"/>
      <c r="E110" s="135"/>
      <c r="F110" s="5">
        <v>116</v>
      </c>
      <c r="G110" s="6">
        <f t="shared" si="17"/>
        <v>0</v>
      </c>
      <c r="H110" s="101" t="str">
        <f t="shared" si="18"/>
        <v>ATTENZIONE: problema inserimento valore</v>
      </c>
      <c r="I110" s="42"/>
    </row>
    <row r="111" spans="3:9" ht="33.75" thickBot="1" x14ac:dyDescent="0.3">
      <c r="C111" s="18" t="s">
        <v>79</v>
      </c>
      <c r="D111" s="105"/>
      <c r="E111" s="135"/>
      <c r="F111" s="5">
        <v>770</v>
      </c>
      <c r="G111" s="6">
        <f t="shared" si="17"/>
        <v>0</v>
      </c>
      <c r="H111" s="101" t="str">
        <f t="shared" si="18"/>
        <v>ATTENZIONE: problema inserimento valore</v>
      </c>
      <c r="I111" s="42"/>
    </row>
    <row r="112" spans="3:9" ht="33.75" thickBot="1" x14ac:dyDescent="0.3">
      <c r="C112" s="78" t="s">
        <v>163</v>
      </c>
      <c r="D112" s="105"/>
      <c r="E112" s="72">
        <v>13.76</v>
      </c>
      <c r="F112" s="75">
        <v>6276</v>
      </c>
      <c r="G112" s="6">
        <f>IF(D112&lt;=E112,E112*F112,D112*F112)*AND(D112&lt;&gt;0)</f>
        <v>0</v>
      </c>
      <c r="H112" s="101" t="str">
        <f t="shared" si="18"/>
        <v>ATTENZIONE: problema inserimento valore</v>
      </c>
      <c r="I112" s="113"/>
    </row>
    <row r="113" spans="1:14" s="11" customFormat="1" ht="66.75" thickBot="1" x14ac:dyDescent="0.3">
      <c r="C113" s="28"/>
      <c r="D113" s="50"/>
      <c r="E113" s="50"/>
      <c r="F113" s="114" t="s">
        <v>263</v>
      </c>
      <c r="G113" s="51">
        <f>TRUNC(SUM(G107:G111),2)</f>
        <v>0</v>
      </c>
      <c r="H113" s="114" t="s">
        <v>264</v>
      </c>
      <c r="I113" s="32">
        <f>TRUNC(G112,2)</f>
        <v>0</v>
      </c>
      <c r="J113" s="54"/>
    </row>
    <row r="114" spans="1:14" s="11" customFormat="1" x14ac:dyDescent="0.25">
      <c r="D114" s="50"/>
      <c r="E114" s="50"/>
      <c r="F114" s="49"/>
      <c r="G114" s="35"/>
      <c r="H114" s="118"/>
      <c r="I114" s="35"/>
      <c r="J114" s="54"/>
    </row>
    <row r="115" spans="1:14" s="11" customFormat="1" x14ac:dyDescent="0.25">
      <c r="C115" s="28"/>
      <c r="D115" s="50"/>
      <c r="E115" s="50"/>
      <c r="F115" s="49"/>
      <c r="G115" s="35"/>
      <c r="H115" s="118"/>
      <c r="I115" s="35"/>
      <c r="J115" s="54"/>
    </row>
    <row r="116" spans="1:14" ht="17.25" thickBot="1" x14ac:dyDescent="0.3">
      <c r="C116" s="19"/>
      <c r="D116" s="50"/>
      <c r="E116" s="50"/>
      <c r="F116" s="15"/>
      <c r="G116" s="15"/>
      <c r="H116" s="15"/>
      <c r="I116" s="15"/>
      <c r="J116" s="49"/>
      <c r="K116" s="42"/>
      <c r="L116" s="118"/>
      <c r="M116" s="113"/>
      <c r="N116" s="10"/>
    </row>
    <row r="117" spans="1:14" ht="33.75" thickBot="1" x14ac:dyDescent="0.3">
      <c r="C117" s="114" t="s">
        <v>188</v>
      </c>
      <c r="D117" s="112" t="s">
        <v>180</v>
      </c>
      <c r="E117" s="112" t="s">
        <v>181</v>
      </c>
      <c r="F117" s="112" t="s">
        <v>182</v>
      </c>
      <c r="G117" s="112" t="s">
        <v>11</v>
      </c>
      <c r="H117" s="73"/>
      <c r="I117" s="73"/>
      <c r="J117" s="10"/>
    </row>
    <row r="118" spans="1:14" s="11" customFormat="1" ht="33.75" thickBot="1" x14ac:dyDescent="0.3">
      <c r="A118" s="3"/>
      <c r="B118" s="3"/>
      <c r="C118" s="55" t="s">
        <v>311</v>
      </c>
      <c r="D118" s="105"/>
      <c r="E118" s="141"/>
      <c r="F118" s="5">
        <v>154</v>
      </c>
      <c r="G118" s="6">
        <f>F118*D118</f>
        <v>0</v>
      </c>
      <c r="H118" s="101" t="str">
        <f t="shared" ref="H118:H142" si="19">IF(D118="","ATTENZIONE: problema inserimento valore","")</f>
        <v>ATTENZIONE: problema inserimento valore</v>
      </c>
      <c r="I118" s="77"/>
      <c r="J118" s="3"/>
    </row>
    <row r="119" spans="1:14" s="11" customFormat="1" ht="50.25" thickBot="1" x14ac:dyDescent="0.3">
      <c r="A119" s="3"/>
      <c r="B119" s="3"/>
      <c r="C119" s="55" t="s">
        <v>312</v>
      </c>
      <c r="D119" s="105"/>
      <c r="E119" s="142"/>
      <c r="F119" s="5">
        <v>2002</v>
      </c>
      <c r="G119" s="6">
        <f t="shared" ref="G119:G123" si="20">F119*D119</f>
        <v>0</v>
      </c>
      <c r="H119" s="101" t="str">
        <f t="shared" si="19"/>
        <v>ATTENZIONE: problema inserimento valore</v>
      </c>
      <c r="I119" s="77"/>
      <c r="J119" s="3"/>
    </row>
    <row r="120" spans="1:14" s="11" customFormat="1" ht="50.25" thickBot="1" x14ac:dyDescent="0.3">
      <c r="A120" s="3"/>
      <c r="B120" s="3"/>
      <c r="C120" s="55" t="s">
        <v>313</v>
      </c>
      <c r="D120" s="105"/>
      <c r="E120" s="142"/>
      <c r="F120" s="5">
        <v>616</v>
      </c>
      <c r="G120" s="6">
        <f t="shared" si="20"/>
        <v>0</v>
      </c>
      <c r="H120" s="101" t="str">
        <f t="shared" si="19"/>
        <v>ATTENZIONE: problema inserimento valore</v>
      </c>
      <c r="I120" s="77"/>
      <c r="J120" s="3"/>
    </row>
    <row r="121" spans="1:14" s="11" customFormat="1" ht="33.75" thickBot="1" x14ac:dyDescent="0.3">
      <c r="A121" s="3"/>
      <c r="B121" s="3"/>
      <c r="C121" s="55" t="s">
        <v>314</v>
      </c>
      <c r="D121" s="105"/>
      <c r="E121" s="142"/>
      <c r="F121" s="5">
        <v>308</v>
      </c>
      <c r="G121" s="6">
        <f t="shared" si="20"/>
        <v>0</v>
      </c>
      <c r="H121" s="101" t="str">
        <f t="shared" si="19"/>
        <v>ATTENZIONE: problema inserimento valore</v>
      </c>
      <c r="I121" s="77"/>
      <c r="J121" s="3"/>
    </row>
    <row r="122" spans="1:14" s="11" customFormat="1" ht="33.75" thickBot="1" x14ac:dyDescent="0.3">
      <c r="A122" s="3"/>
      <c r="B122" s="3"/>
      <c r="C122" s="55" t="s">
        <v>315</v>
      </c>
      <c r="D122" s="105"/>
      <c r="E122" s="142"/>
      <c r="F122" s="5">
        <v>385</v>
      </c>
      <c r="G122" s="6">
        <f t="shared" si="20"/>
        <v>0</v>
      </c>
      <c r="H122" s="101" t="str">
        <f t="shared" si="19"/>
        <v>ATTENZIONE: problema inserimento valore</v>
      </c>
      <c r="I122" s="77"/>
      <c r="J122" s="3"/>
    </row>
    <row r="123" spans="1:14" s="11" customFormat="1" ht="33.75" thickBot="1" x14ac:dyDescent="0.3">
      <c r="A123" s="3"/>
      <c r="B123" s="3"/>
      <c r="C123" s="55" t="s">
        <v>316</v>
      </c>
      <c r="D123" s="105"/>
      <c r="E123" s="143"/>
      <c r="F123" s="5">
        <v>385</v>
      </c>
      <c r="G123" s="6">
        <f t="shared" si="20"/>
        <v>0</v>
      </c>
      <c r="H123" s="101" t="str">
        <f t="shared" si="19"/>
        <v>ATTENZIONE: problema inserimento valore</v>
      </c>
      <c r="I123" s="77"/>
      <c r="J123" s="3"/>
    </row>
    <row r="124" spans="1:14" s="11" customFormat="1" ht="33.75" thickBot="1" x14ac:dyDescent="0.3">
      <c r="A124" s="3"/>
      <c r="B124" s="3"/>
      <c r="C124" s="78" t="s">
        <v>164</v>
      </c>
      <c r="D124" s="105"/>
      <c r="E124" s="87">
        <v>13.76</v>
      </c>
      <c r="F124" s="5">
        <v>3850</v>
      </c>
      <c r="G124" s="6">
        <f>IF(D124&lt;=E124,E124*F124,D124*F124)*AND(D124&lt;&gt;0)</f>
        <v>0</v>
      </c>
      <c r="H124" s="101" t="str">
        <f t="shared" si="19"/>
        <v>ATTENZIONE: problema inserimento valore</v>
      </c>
      <c r="I124" s="73"/>
      <c r="J124" s="3"/>
    </row>
    <row r="125" spans="1:14" s="11" customFormat="1" ht="33.75" thickBot="1" x14ac:dyDescent="0.3">
      <c r="A125" s="3"/>
      <c r="B125" s="3"/>
      <c r="C125" s="55" t="s">
        <v>80</v>
      </c>
      <c r="D125" s="105"/>
      <c r="E125" s="141"/>
      <c r="F125" s="5">
        <v>1271</v>
      </c>
      <c r="G125" s="6">
        <f t="shared" ref="G125:G128" si="21">F125*D125</f>
        <v>0</v>
      </c>
      <c r="H125" s="101" t="str">
        <f t="shared" si="19"/>
        <v>ATTENZIONE: problema inserimento valore</v>
      </c>
      <c r="I125" s="77"/>
      <c r="J125" s="3"/>
    </row>
    <row r="126" spans="1:14" s="11" customFormat="1" ht="33.75" thickBot="1" x14ac:dyDescent="0.3">
      <c r="A126" s="3"/>
      <c r="B126" s="3"/>
      <c r="C126" s="55" t="s">
        <v>81</v>
      </c>
      <c r="D126" s="105"/>
      <c r="E126" s="142"/>
      <c r="F126" s="5">
        <v>2965</v>
      </c>
      <c r="G126" s="6">
        <f t="shared" si="21"/>
        <v>0</v>
      </c>
      <c r="H126" s="101" t="str">
        <f t="shared" si="19"/>
        <v>ATTENZIONE: problema inserimento valore</v>
      </c>
      <c r="I126" s="77"/>
      <c r="J126" s="3"/>
    </row>
    <row r="127" spans="1:14" s="11" customFormat="1" ht="50.25" thickBot="1" x14ac:dyDescent="0.3">
      <c r="A127" s="3"/>
      <c r="B127" s="3"/>
      <c r="C127" s="55" t="s">
        <v>309</v>
      </c>
      <c r="D127" s="105"/>
      <c r="E127" s="142"/>
      <c r="F127" s="5">
        <v>231</v>
      </c>
      <c r="G127" s="6">
        <f t="shared" si="21"/>
        <v>0</v>
      </c>
      <c r="H127" s="101" t="str">
        <f t="shared" si="19"/>
        <v>ATTENZIONE: problema inserimento valore</v>
      </c>
      <c r="I127" s="77"/>
      <c r="J127" s="3"/>
    </row>
    <row r="128" spans="1:14" s="11" customFormat="1" ht="66.75" thickBot="1" x14ac:dyDescent="0.3">
      <c r="A128" s="3"/>
      <c r="B128" s="3"/>
      <c r="C128" s="89" t="s">
        <v>308</v>
      </c>
      <c r="D128" s="105"/>
      <c r="E128" s="143"/>
      <c r="F128" s="5">
        <v>770</v>
      </c>
      <c r="G128" s="6">
        <f t="shared" si="21"/>
        <v>0</v>
      </c>
      <c r="H128" s="101" t="str">
        <f t="shared" si="19"/>
        <v>ATTENZIONE: problema inserimento valore</v>
      </c>
      <c r="I128" s="77"/>
      <c r="J128" s="3"/>
    </row>
    <row r="129" spans="1:10" s="11" customFormat="1" ht="33.75" thickBot="1" x14ac:dyDescent="0.3">
      <c r="A129" s="3"/>
      <c r="B129" s="3"/>
      <c r="C129" s="78" t="s">
        <v>166</v>
      </c>
      <c r="D129" s="105"/>
      <c r="E129" s="87">
        <v>10</v>
      </c>
      <c r="F129" s="5">
        <v>5236</v>
      </c>
      <c r="G129" s="6">
        <f>IF(D129&lt;=E129,E129*F129,D129*F129)*AND(D129&lt;&gt;0)</f>
        <v>0</v>
      </c>
      <c r="H129" s="101" t="str">
        <f t="shared" si="19"/>
        <v>ATTENZIONE: problema inserimento valore</v>
      </c>
      <c r="I129" s="73"/>
      <c r="J129" s="3"/>
    </row>
    <row r="130" spans="1:10" ht="33.75" thickBot="1" x14ac:dyDescent="0.3">
      <c r="C130" s="21" t="s">
        <v>82</v>
      </c>
      <c r="D130" s="105"/>
      <c r="E130" s="138"/>
      <c r="F130" s="5">
        <v>616</v>
      </c>
      <c r="G130" s="6">
        <f t="shared" ref="G130:G141" si="22">F130*D130</f>
        <v>0</v>
      </c>
      <c r="H130" s="101" t="str">
        <f t="shared" si="19"/>
        <v>ATTENZIONE: problema inserimento valore</v>
      </c>
      <c r="I130" s="42"/>
    </row>
    <row r="131" spans="1:10" ht="33.75" thickBot="1" x14ac:dyDescent="0.3">
      <c r="C131" s="21" t="s">
        <v>83</v>
      </c>
      <c r="D131" s="105"/>
      <c r="E131" s="139"/>
      <c r="F131" s="5">
        <v>9625</v>
      </c>
      <c r="G131" s="6">
        <f t="shared" si="22"/>
        <v>0</v>
      </c>
      <c r="H131" s="101" t="str">
        <f t="shared" si="19"/>
        <v>ATTENZIONE: problema inserimento valore</v>
      </c>
      <c r="I131" s="42"/>
    </row>
    <row r="132" spans="1:10" ht="33.75" thickBot="1" x14ac:dyDescent="0.3">
      <c r="C132" s="21" t="s">
        <v>84</v>
      </c>
      <c r="D132" s="105"/>
      <c r="E132" s="139"/>
      <c r="F132" s="5">
        <v>7700</v>
      </c>
      <c r="G132" s="6">
        <f t="shared" si="22"/>
        <v>0</v>
      </c>
      <c r="H132" s="101" t="str">
        <f t="shared" si="19"/>
        <v>ATTENZIONE: problema inserimento valore</v>
      </c>
      <c r="I132" s="42"/>
    </row>
    <row r="133" spans="1:10" ht="33.75" thickBot="1" x14ac:dyDescent="0.3">
      <c r="C133" s="21" t="s">
        <v>85</v>
      </c>
      <c r="D133" s="105"/>
      <c r="E133" s="139"/>
      <c r="F133" s="5">
        <v>1540</v>
      </c>
      <c r="G133" s="6">
        <f t="shared" si="22"/>
        <v>0</v>
      </c>
      <c r="H133" s="101" t="str">
        <f t="shared" si="19"/>
        <v>ATTENZIONE: problema inserimento valore</v>
      </c>
      <c r="I133" s="42"/>
    </row>
    <row r="134" spans="1:10" ht="33.75" thickBot="1" x14ac:dyDescent="0.3">
      <c r="C134" s="21" t="s">
        <v>86</v>
      </c>
      <c r="D134" s="105"/>
      <c r="E134" s="139"/>
      <c r="F134" s="5">
        <v>38500</v>
      </c>
      <c r="G134" s="6">
        <f t="shared" si="22"/>
        <v>0</v>
      </c>
      <c r="H134" s="101" t="str">
        <f t="shared" si="19"/>
        <v>ATTENZIONE: problema inserimento valore</v>
      </c>
      <c r="I134" s="42"/>
    </row>
    <row r="135" spans="1:10" ht="33.75" thickBot="1" x14ac:dyDescent="0.3">
      <c r="C135" s="21" t="s">
        <v>87</v>
      </c>
      <c r="D135" s="105"/>
      <c r="E135" s="139"/>
      <c r="F135" s="5">
        <v>11550</v>
      </c>
      <c r="G135" s="6">
        <f t="shared" si="22"/>
        <v>0</v>
      </c>
      <c r="H135" s="101" t="str">
        <f t="shared" si="19"/>
        <v>ATTENZIONE: problema inserimento valore</v>
      </c>
      <c r="I135" s="42"/>
    </row>
    <row r="136" spans="1:10" ht="33.75" thickBot="1" x14ac:dyDescent="0.3">
      <c r="C136" s="21" t="s">
        <v>88</v>
      </c>
      <c r="D136" s="105"/>
      <c r="E136" s="139"/>
      <c r="F136" s="5">
        <v>1540</v>
      </c>
      <c r="G136" s="6">
        <f t="shared" si="22"/>
        <v>0</v>
      </c>
      <c r="H136" s="101" t="str">
        <f t="shared" si="19"/>
        <v>ATTENZIONE: problema inserimento valore</v>
      </c>
      <c r="I136" s="42"/>
    </row>
    <row r="137" spans="1:10" ht="33.75" thickBot="1" x14ac:dyDescent="0.3">
      <c r="C137" s="21" t="s">
        <v>89</v>
      </c>
      <c r="D137" s="105"/>
      <c r="E137" s="139"/>
      <c r="F137" s="5">
        <v>38500</v>
      </c>
      <c r="G137" s="6">
        <f t="shared" si="22"/>
        <v>0</v>
      </c>
      <c r="H137" s="101" t="str">
        <f t="shared" si="19"/>
        <v>ATTENZIONE: problema inserimento valore</v>
      </c>
      <c r="I137" s="42"/>
    </row>
    <row r="138" spans="1:10" ht="33.75" thickBot="1" x14ac:dyDescent="0.3">
      <c r="C138" s="21" t="s">
        <v>90</v>
      </c>
      <c r="D138" s="105"/>
      <c r="E138" s="139"/>
      <c r="F138" s="5">
        <v>11550</v>
      </c>
      <c r="G138" s="6">
        <f t="shared" si="22"/>
        <v>0</v>
      </c>
      <c r="H138" s="101" t="str">
        <f t="shared" si="19"/>
        <v>ATTENZIONE: problema inserimento valore</v>
      </c>
      <c r="I138" s="42"/>
    </row>
    <row r="139" spans="1:10" ht="33.75" thickBot="1" x14ac:dyDescent="0.3">
      <c r="C139" s="21" t="s">
        <v>91</v>
      </c>
      <c r="D139" s="105"/>
      <c r="E139" s="139"/>
      <c r="F139" s="5">
        <v>7392</v>
      </c>
      <c r="G139" s="6">
        <f t="shared" si="22"/>
        <v>0</v>
      </c>
      <c r="H139" s="101" t="str">
        <f t="shared" si="19"/>
        <v>ATTENZIONE: problema inserimento valore</v>
      </c>
      <c r="I139" s="42"/>
    </row>
    <row r="140" spans="1:10" ht="33.75" thickBot="1" x14ac:dyDescent="0.3">
      <c r="C140" s="21" t="s">
        <v>92</v>
      </c>
      <c r="D140" s="105"/>
      <c r="E140" s="139"/>
      <c r="F140" s="5">
        <v>18480</v>
      </c>
      <c r="G140" s="6">
        <f t="shared" si="22"/>
        <v>0</v>
      </c>
      <c r="H140" s="101" t="str">
        <f t="shared" si="19"/>
        <v>ATTENZIONE: problema inserimento valore</v>
      </c>
      <c r="I140" s="42"/>
    </row>
    <row r="141" spans="1:10" s="11" customFormat="1" ht="33.75" thickBot="1" x14ac:dyDescent="0.3">
      <c r="A141" s="3"/>
      <c r="B141" s="3"/>
      <c r="C141" s="21" t="s">
        <v>93</v>
      </c>
      <c r="D141" s="105"/>
      <c r="E141" s="140"/>
      <c r="F141" s="5">
        <v>18480</v>
      </c>
      <c r="G141" s="6">
        <f t="shared" si="22"/>
        <v>0</v>
      </c>
      <c r="H141" s="101" t="str">
        <f t="shared" si="19"/>
        <v>ATTENZIONE: problema inserimento valore</v>
      </c>
      <c r="I141" s="42"/>
      <c r="J141" s="3"/>
    </row>
    <row r="142" spans="1:10" s="11" customFormat="1" ht="33.75" thickBot="1" x14ac:dyDescent="0.3">
      <c r="A142" s="3"/>
      <c r="B142" s="3"/>
      <c r="C142" s="78" t="s">
        <v>165</v>
      </c>
      <c r="D142" s="105"/>
      <c r="E142" s="88"/>
      <c r="F142" s="5">
        <v>165473</v>
      </c>
      <c r="G142" s="6">
        <f>IF(D142&lt;=E142,E142*F142,D142*F142)*AND(D142&lt;&gt;0)</f>
        <v>0</v>
      </c>
      <c r="H142" s="101" t="str">
        <f t="shared" si="19"/>
        <v>ATTENZIONE: problema inserimento valore</v>
      </c>
      <c r="I142" s="113"/>
      <c r="J142" s="3"/>
    </row>
    <row r="143" spans="1:10" ht="66.75" thickBot="1" x14ac:dyDescent="0.3">
      <c r="D143" s="3"/>
      <c r="E143" s="3"/>
      <c r="F143" s="114" t="s">
        <v>265</v>
      </c>
      <c r="G143" s="51">
        <f>TRUNC(SUM(G118:G123)+SUM(G125:G128)+SUM(G130:G141),2)</f>
        <v>0</v>
      </c>
      <c r="H143" s="114" t="s">
        <v>266</v>
      </c>
      <c r="I143" s="32">
        <f>TRUNC(G124+G129+G142,2)</f>
        <v>0</v>
      </c>
    </row>
    <row r="144" spans="1:10" ht="17.25" thickBot="1" x14ac:dyDescent="0.3">
      <c r="C144" s="17"/>
      <c r="H144" s="3"/>
    </row>
    <row r="145" spans="3:8" ht="17.25" thickBot="1" x14ac:dyDescent="0.3">
      <c r="C145" s="114" t="s">
        <v>189</v>
      </c>
      <c r="D145" s="112" t="s">
        <v>180</v>
      </c>
      <c r="E145" s="112" t="s">
        <v>182</v>
      </c>
      <c r="F145" s="112" t="s">
        <v>11</v>
      </c>
      <c r="G145" s="35"/>
      <c r="H145" s="3"/>
    </row>
    <row r="146" spans="3:8" ht="17.25" thickBot="1" x14ac:dyDescent="0.3">
      <c r="C146" s="18" t="s">
        <v>296</v>
      </c>
      <c r="D146" s="108"/>
      <c r="E146" s="5">
        <v>1001</v>
      </c>
      <c r="F146" s="6">
        <f>E146*D146</f>
        <v>0</v>
      </c>
      <c r="G146" s="101" t="str">
        <f>IF(D146="","ATTENZIONE: problema inserimento valore","")</f>
        <v>ATTENZIONE: problema inserimento valore</v>
      </c>
      <c r="H146" s="3"/>
    </row>
    <row r="147" spans="3:8" ht="17.25" thickBot="1" x14ac:dyDescent="0.3">
      <c r="C147" s="18" t="s">
        <v>297</v>
      </c>
      <c r="D147" s="108"/>
      <c r="E147" s="5">
        <v>231</v>
      </c>
      <c r="F147" s="6">
        <f t="shared" ref="F147:F150" si="23">E147*D147</f>
        <v>0</v>
      </c>
      <c r="G147" s="101" t="str">
        <f t="shared" ref="G147:G150" si="24">IF(D147="","ATTENZIONE: problema inserimento valore","")</f>
        <v>ATTENZIONE: problema inserimento valore</v>
      </c>
      <c r="H147" s="9"/>
    </row>
    <row r="148" spans="3:8" ht="17.25" thickBot="1" x14ac:dyDescent="0.3">
      <c r="C148" s="18" t="s">
        <v>298</v>
      </c>
      <c r="D148" s="108"/>
      <c r="E148" s="5">
        <v>23</v>
      </c>
      <c r="F148" s="6">
        <f t="shared" si="23"/>
        <v>0</v>
      </c>
      <c r="G148" s="101" t="str">
        <f t="shared" si="24"/>
        <v>ATTENZIONE: problema inserimento valore</v>
      </c>
      <c r="H148" s="9"/>
    </row>
    <row r="149" spans="3:8" ht="33.75" thickBot="1" x14ac:dyDescent="0.3">
      <c r="C149" s="18" t="s">
        <v>94</v>
      </c>
      <c r="D149" s="108"/>
      <c r="E149" s="5">
        <v>23</v>
      </c>
      <c r="F149" s="6">
        <f t="shared" si="23"/>
        <v>0</v>
      </c>
      <c r="G149" s="101" t="str">
        <f t="shared" si="24"/>
        <v>ATTENZIONE: problema inserimento valore</v>
      </c>
      <c r="H149" s="9"/>
    </row>
    <row r="150" spans="3:8" ht="33.75" thickBot="1" x14ac:dyDescent="0.3">
      <c r="C150" s="18" t="s">
        <v>299</v>
      </c>
      <c r="D150" s="108"/>
      <c r="E150" s="5">
        <v>39</v>
      </c>
      <c r="F150" s="6">
        <f t="shared" si="23"/>
        <v>0</v>
      </c>
      <c r="G150" s="101" t="str">
        <f t="shared" si="24"/>
        <v>ATTENZIONE: problema inserimento valore</v>
      </c>
      <c r="H150" s="9"/>
    </row>
    <row r="151" spans="3:8" ht="17.25" thickBot="1" x14ac:dyDescent="0.3">
      <c r="C151" s="19"/>
      <c r="D151" s="20"/>
      <c r="E151" s="114" t="s">
        <v>267</v>
      </c>
      <c r="F151" s="32">
        <f>TRUNC(SUM(F146:F150),2)</f>
        <v>0</v>
      </c>
      <c r="G151" s="35"/>
      <c r="H151" s="3"/>
    </row>
    <row r="152" spans="3:8" x14ac:dyDescent="0.25">
      <c r="C152" s="17"/>
      <c r="E152" s="3"/>
      <c r="F152" s="3"/>
      <c r="G152" s="3"/>
    </row>
    <row r="153" spans="3:8" ht="17.25" thickBot="1" x14ac:dyDescent="0.3">
      <c r="C153" s="17"/>
      <c r="H153" s="3"/>
    </row>
    <row r="154" spans="3:8" ht="17.25" thickBot="1" x14ac:dyDescent="0.3">
      <c r="C154" s="114" t="s">
        <v>190</v>
      </c>
      <c r="D154" s="112" t="s">
        <v>180</v>
      </c>
      <c r="E154" s="112" t="s">
        <v>182</v>
      </c>
      <c r="F154" s="112" t="s">
        <v>11</v>
      </c>
      <c r="G154" s="11"/>
      <c r="H154" s="3"/>
    </row>
    <row r="155" spans="3:8" ht="17.25" thickBot="1" x14ac:dyDescent="0.3">
      <c r="C155" s="18" t="s">
        <v>95</v>
      </c>
      <c r="D155" s="109"/>
      <c r="E155" s="5">
        <v>39</v>
      </c>
      <c r="F155" s="6">
        <f>E155*D155</f>
        <v>0</v>
      </c>
      <c r="G155" s="101" t="str">
        <f t="shared" ref="G155:G158" si="25">IF(D155="","ATTENZIONE: problema inserimento valore","")</f>
        <v>ATTENZIONE: problema inserimento valore</v>
      </c>
      <c r="H155" s="9"/>
    </row>
    <row r="156" spans="3:8" ht="17.25" thickBot="1" x14ac:dyDescent="0.3">
      <c r="C156" s="18" t="s">
        <v>96</v>
      </c>
      <c r="D156" s="109"/>
      <c r="E156" s="5">
        <v>31</v>
      </c>
      <c r="F156" s="6">
        <f t="shared" ref="F156:F158" si="26">E156*D156</f>
        <v>0</v>
      </c>
      <c r="G156" s="101" t="str">
        <f t="shared" si="25"/>
        <v>ATTENZIONE: problema inserimento valore</v>
      </c>
      <c r="H156" s="9"/>
    </row>
    <row r="157" spans="3:8" ht="17.25" thickBot="1" x14ac:dyDescent="0.3">
      <c r="C157" s="18" t="s">
        <v>97</v>
      </c>
      <c r="D157" s="109"/>
      <c r="E157" s="5">
        <v>23</v>
      </c>
      <c r="F157" s="6">
        <f t="shared" si="26"/>
        <v>0</v>
      </c>
      <c r="G157" s="101" t="str">
        <f t="shared" si="25"/>
        <v>ATTENZIONE: problema inserimento valore</v>
      </c>
      <c r="H157" s="9"/>
    </row>
    <row r="158" spans="3:8" ht="17.25" thickBot="1" x14ac:dyDescent="0.3">
      <c r="C158" s="18" t="s">
        <v>98</v>
      </c>
      <c r="D158" s="109"/>
      <c r="E158" s="5">
        <v>15</v>
      </c>
      <c r="F158" s="6">
        <f t="shared" si="26"/>
        <v>0</v>
      </c>
      <c r="G158" s="101" t="str">
        <f t="shared" si="25"/>
        <v>ATTENZIONE: problema inserimento valore</v>
      </c>
      <c r="H158" s="9"/>
    </row>
    <row r="159" spans="3:8" ht="33.75" thickBot="1" x14ac:dyDescent="0.3">
      <c r="C159" s="17"/>
      <c r="E159" s="114" t="s">
        <v>268</v>
      </c>
      <c r="F159" s="32">
        <f>TRUNC(SUM(F155:F158),2)</f>
        <v>0</v>
      </c>
      <c r="G159" s="11"/>
      <c r="H159" s="3"/>
    </row>
    <row r="160" spans="3:8" ht="17.25" thickBot="1" x14ac:dyDescent="0.3">
      <c r="C160" s="17"/>
      <c r="H160" s="3"/>
    </row>
    <row r="161" spans="3:8" ht="17.25" thickBot="1" x14ac:dyDescent="0.3">
      <c r="C161" s="114" t="s">
        <v>191</v>
      </c>
      <c r="D161" s="112" t="s">
        <v>180</v>
      </c>
      <c r="E161" s="112" t="s">
        <v>182</v>
      </c>
      <c r="F161" s="112" t="s">
        <v>11</v>
      </c>
      <c r="G161" s="44"/>
      <c r="H161" s="3"/>
    </row>
    <row r="162" spans="3:8" ht="17.25" thickBot="1" x14ac:dyDescent="0.3">
      <c r="C162" s="18" t="s">
        <v>99</v>
      </c>
      <c r="D162" s="105"/>
      <c r="E162" s="5">
        <v>54</v>
      </c>
      <c r="F162" s="6">
        <f>E162*D162</f>
        <v>0</v>
      </c>
      <c r="G162" s="101" t="str">
        <f t="shared" ref="G162:G181" si="27">IF(D162="","ATTENZIONE: problema inserimento valore","")</f>
        <v>ATTENZIONE: problema inserimento valore</v>
      </c>
      <c r="H162" s="9"/>
    </row>
    <row r="163" spans="3:8" ht="33.75" thickBot="1" x14ac:dyDescent="0.3">
      <c r="C163" s="18" t="s">
        <v>100</v>
      </c>
      <c r="D163" s="105"/>
      <c r="E163" s="5">
        <v>23</v>
      </c>
      <c r="F163" s="6">
        <f t="shared" ref="F163:F181" si="28">E163*D163</f>
        <v>0</v>
      </c>
      <c r="G163" s="101" t="str">
        <f t="shared" si="27"/>
        <v>ATTENZIONE: problema inserimento valore</v>
      </c>
      <c r="H163" s="9"/>
    </row>
    <row r="164" spans="3:8" ht="33.75" thickBot="1" x14ac:dyDescent="0.3">
      <c r="C164" s="18" t="s">
        <v>101</v>
      </c>
      <c r="D164" s="105"/>
      <c r="E164" s="5">
        <v>65</v>
      </c>
      <c r="F164" s="6">
        <f t="shared" si="28"/>
        <v>0</v>
      </c>
      <c r="G164" s="101" t="str">
        <f t="shared" si="27"/>
        <v>ATTENZIONE: problema inserimento valore</v>
      </c>
      <c r="H164" s="9"/>
    </row>
    <row r="165" spans="3:8" ht="33.75" thickBot="1" x14ac:dyDescent="0.3">
      <c r="C165" s="18" t="s">
        <v>102</v>
      </c>
      <c r="D165" s="105"/>
      <c r="E165" s="5">
        <v>39</v>
      </c>
      <c r="F165" s="6">
        <f t="shared" si="28"/>
        <v>0</v>
      </c>
      <c r="G165" s="101" t="str">
        <f t="shared" si="27"/>
        <v>ATTENZIONE: problema inserimento valore</v>
      </c>
      <c r="H165" s="9"/>
    </row>
    <row r="166" spans="3:8" ht="33.75" thickBot="1" x14ac:dyDescent="0.3">
      <c r="C166" s="18" t="s">
        <v>103</v>
      </c>
      <c r="D166" s="105"/>
      <c r="E166" s="5">
        <v>15</v>
      </c>
      <c r="F166" s="6">
        <f t="shared" si="28"/>
        <v>0</v>
      </c>
      <c r="G166" s="101" t="str">
        <f t="shared" si="27"/>
        <v>ATTENZIONE: problema inserimento valore</v>
      </c>
      <c r="H166" s="9"/>
    </row>
    <row r="167" spans="3:8" ht="33.75" thickBot="1" x14ac:dyDescent="0.3">
      <c r="C167" s="18" t="s">
        <v>104</v>
      </c>
      <c r="D167" s="105"/>
      <c r="E167" s="5">
        <v>154</v>
      </c>
      <c r="F167" s="6">
        <f t="shared" si="28"/>
        <v>0</v>
      </c>
      <c r="G167" s="101" t="str">
        <f t="shared" si="27"/>
        <v>ATTENZIONE: problema inserimento valore</v>
      </c>
      <c r="H167" s="9"/>
    </row>
    <row r="168" spans="3:8" ht="33.75" thickBot="1" x14ac:dyDescent="0.3">
      <c r="C168" s="18" t="s">
        <v>105</v>
      </c>
      <c r="D168" s="105"/>
      <c r="E168" s="5">
        <v>19</v>
      </c>
      <c r="F168" s="6">
        <f t="shared" si="28"/>
        <v>0</v>
      </c>
      <c r="G168" s="101" t="str">
        <f t="shared" si="27"/>
        <v>ATTENZIONE: problema inserimento valore</v>
      </c>
      <c r="H168" s="9"/>
    </row>
    <row r="169" spans="3:8" ht="33.75" thickBot="1" x14ac:dyDescent="0.3">
      <c r="C169" s="18" t="s">
        <v>106</v>
      </c>
      <c r="D169" s="105"/>
      <c r="E169" s="5">
        <v>8</v>
      </c>
      <c r="F169" s="6">
        <f t="shared" si="28"/>
        <v>0</v>
      </c>
      <c r="G169" s="101" t="str">
        <f t="shared" si="27"/>
        <v>ATTENZIONE: problema inserimento valore</v>
      </c>
      <c r="H169" s="9"/>
    </row>
    <row r="170" spans="3:8" ht="33.75" thickBot="1" x14ac:dyDescent="0.3">
      <c r="C170" s="18" t="s">
        <v>107</v>
      </c>
      <c r="D170" s="105"/>
      <c r="E170" s="5">
        <v>8</v>
      </c>
      <c r="F170" s="6">
        <f t="shared" si="28"/>
        <v>0</v>
      </c>
      <c r="G170" s="101" t="str">
        <f t="shared" si="27"/>
        <v>ATTENZIONE: problema inserimento valore</v>
      </c>
      <c r="H170" s="9"/>
    </row>
    <row r="171" spans="3:8" ht="33.75" thickBot="1" x14ac:dyDescent="0.3">
      <c r="C171" s="18" t="s">
        <v>108</v>
      </c>
      <c r="D171" s="105"/>
      <c r="E171" s="5">
        <v>8</v>
      </c>
      <c r="F171" s="6">
        <f t="shared" si="28"/>
        <v>0</v>
      </c>
      <c r="G171" s="101" t="str">
        <f t="shared" si="27"/>
        <v>ATTENZIONE: problema inserimento valore</v>
      </c>
      <c r="H171" s="9"/>
    </row>
    <row r="172" spans="3:8" ht="33.75" thickBot="1" x14ac:dyDescent="0.3">
      <c r="C172" s="18" t="s">
        <v>109</v>
      </c>
      <c r="D172" s="105"/>
      <c r="E172" s="5">
        <v>23</v>
      </c>
      <c r="F172" s="6">
        <f t="shared" si="28"/>
        <v>0</v>
      </c>
      <c r="G172" s="101" t="str">
        <f t="shared" si="27"/>
        <v>ATTENZIONE: problema inserimento valore</v>
      </c>
      <c r="H172" s="9"/>
    </row>
    <row r="173" spans="3:8" ht="33.75" thickBot="1" x14ac:dyDescent="0.3">
      <c r="C173" s="18" t="s">
        <v>110</v>
      </c>
      <c r="D173" s="105"/>
      <c r="E173" s="5">
        <v>8</v>
      </c>
      <c r="F173" s="6">
        <f t="shared" si="28"/>
        <v>0</v>
      </c>
      <c r="G173" s="101" t="str">
        <f t="shared" si="27"/>
        <v>ATTENZIONE: problema inserimento valore</v>
      </c>
      <c r="H173" s="9"/>
    </row>
    <row r="174" spans="3:8" ht="33.75" thickBot="1" x14ac:dyDescent="0.3">
      <c r="C174" s="18" t="s">
        <v>111</v>
      </c>
      <c r="D174" s="105"/>
      <c r="E174" s="5">
        <v>8</v>
      </c>
      <c r="F174" s="6">
        <f t="shared" si="28"/>
        <v>0</v>
      </c>
      <c r="G174" s="101" t="str">
        <f t="shared" si="27"/>
        <v>ATTENZIONE: problema inserimento valore</v>
      </c>
      <c r="H174" s="9"/>
    </row>
    <row r="175" spans="3:8" ht="33.75" thickBot="1" x14ac:dyDescent="0.3">
      <c r="C175" s="18" t="s">
        <v>112</v>
      </c>
      <c r="D175" s="105"/>
      <c r="E175" s="5">
        <v>31</v>
      </c>
      <c r="F175" s="6">
        <f t="shared" si="28"/>
        <v>0</v>
      </c>
      <c r="G175" s="101" t="str">
        <f t="shared" si="27"/>
        <v>ATTENZIONE: problema inserimento valore</v>
      </c>
      <c r="H175" s="9"/>
    </row>
    <row r="176" spans="3:8" ht="33.75" thickBot="1" x14ac:dyDescent="0.3">
      <c r="C176" s="18" t="s">
        <v>113</v>
      </c>
      <c r="D176" s="105"/>
      <c r="E176" s="5">
        <v>385</v>
      </c>
      <c r="F176" s="6">
        <f t="shared" si="28"/>
        <v>0</v>
      </c>
      <c r="G176" s="101" t="str">
        <f t="shared" si="27"/>
        <v>ATTENZIONE: problema inserimento valore</v>
      </c>
      <c r="H176" s="9"/>
    </row>
    <row r="177" spans="3:9" ht="33.75" thickBot="1" x14ac:dyDescent="0.3">
      <c r="C177" s="18" t="s">
        <v>114</v>
      </c>
      <c r="D177" s="105"/>
      <c r="E177" s="5">
        <v>339</v>
      </c>
      <c r="F177" s="6">
        <f t="shared" si="28"/>
        <v>0</v>
      </c>
      <c r="G177" s="101" t="str">
        <f t="shared" si="27"/>
        <v>ATTENZIONE: problema inserimento valore</v>
      </c>
      <c r="H177" s="9"/>
    </row>
    <row r="178" spans="3:9" ht="33.75" thickBot="1" x14ac:dyDescent="0.3">
      <c r="C178" s="18" t="s">
        <v>115</v>
      </c>
      <c r="D178" s="105"/>
      <c r="E178" s="5">
        <v>308</v>
      </c>
      <c r="F178" s="6">
        <f t="shared" si="28"/>
        <v>0</v>
      </c>
      <c r="G178" s="101" t="str">
        <f t="shared" si="27"/>
        <v>ATTENZIONE: problema inserimento valore</v>
      </c>
      <c r="H178" s="9"/>
    </row>
    <row r="179" spans="3:9" ht="33.75" thickBot="1" x14ac:dyDescent="0.3">
      <c r="C179" s="18" t="s">
        <v>116</v>
      </c>
      <c r="D179" s="105"/>
      <c r="E179" s="5">
        <v>193</v>
      </c>
      <c r="F179" s="6">
        <f t="shared" si="28"/>
        <v>0</v>
      </c>
      <c r="G179" s="101" t="str">
        <f t="shared" si="27"/>
        <v>ATTENZIONE: problema inserimento valore</v>
      </c>
      <c r="H179" s="9"/>
    </row>
    <row r="180" spans="3:9" ht="33.75" thickBot="1" x14ac:dyDescent="0.3">
      <c r="C180" s="18" t="s">
        <v>117</v>
      </c>
      <c r="D180" s="105"/>
      <c r="E180" s="5">
        <v>770</v>
      </c>
      <c r="F180" s="6">
        <f t="shared" si="28"/>
        <v>0</v>
      </c>
      <c r="G180" s="101" t="str">
        <f t="shared" si="27"/>
        <v>ATTENZIONE: problema inserimento valore</v>
      </c>
      <c r="H180" s="9"/>
    </row>
    <row r="181" spans="3:9" ht="33.75" thickBot="1" x14ac:dyDescent="0.3">
      <c r="C181" s="18" t="s">
        <v>118</v>
      </c>
      <c r="D181" s="105"/>
      <c r="E181" s="5">
        <v>116</v>
      </c>
      <c r="F181" s="6">
        <f t="shared" si="28"/>
        <v>0</v>
      </c>
      <c r="G181" s="101" t="str">
        <f t="shared" si="27"/>
        <v>ATTENZIONE: problema inserimento valore</v>
      </c>
      <c r="H181" s="9"/>
    </row>
    <row r="182" spans="3:9" ht="33.75" thickBot="1" x14ac:dyDescent="0.3">
      <c r="C182" s="17"/>
      <c r="E182" s="114" t="s">
        <v>269</v>
      </c>
      <c r="F182" s="32">
        <f>TRUNC(SUM(F162:F181),2)</f>
        <v>0</v>
      </c>
      <c r="G182" s="44"/>
      <c r="H182" s="3"/>
    </row>
    <row r="183" spans="3:9" ht="17.25" thickBot="1" x14ac:dyDescent="0.3">
      <c r="C183" s="17"/>
      <c r="H183" s="3"/>
    </row>
    <row r="184" spans="3:9" ht="17.25" thickBot="1" x14ac:dyDescent="0.3">
      <c r="C184" s="117" t="s">
        <v>192</v>
      </c>
      <c r="D184" s="117" t="s">
        <v>180</v>
      </c>
      <c r="E184" s="117" t="s">
        <v>182</v>
      </c>
      <c r="F184" s="117" t="s">
        <v>11</v>
      </c>
      <c r="G184" s="45"/>
      <c r="H184" s="3"/>
    </row>
    <row r="185" spans="3:9" ht="33.75" thickBot="1" x14ac:dyDescent="0.3">
      <c r="C185" s="18" t="s">
        <v>119</v>
      </c>
      <c r="D185" s="105"/>
      <c r="E185" s="5">
        <v>12</v>
      </c>
      <c r="F185" s="6">
        <f>E185*D185</f>
        <v>0</v>
      </c>
      <c r="G185" s="101" t="str">
        <f t="shared" ref="G185:G186" si="29">IF(D185="","ATTENZIONE: problema inserimento valore","")</f>
        <v>ATTENZIONE: problema inserimento valore</v>
      </c>
      <c r="H185" s="25"/>
    </row>
    <row r="186" spans="3:9" ht="33.75" thickBot="1" x14ac:dyDescent="0.3">
      <c r="C186" s="18" t="s">
        <v>120</v>
      </c>
      <c r="D186" s="105"/>
      <c r="E186" s="5">
        <v>8</v>
      </c>
      <c r="F186" s="6">
        <f>E186*D186</f>
        <v>0</v>
      </c>
      <c r="G186" s="101" t="str">
        <f t="shared" si="29"/>
        <v>ATTENZIONE: problema inserimento valore</v>
      </c>
      <c r="H186" s="3"/>
    </row>
    <row r="187" spans="3:9" ht="33.75" thickBot="1" x14ac:dyDescent="0.3">
      <c r="C187" s="17"/>
      <c r="E187" s="117" t="s">
        <v>270</v>
      </c>
      <c r="F187" s="32">
        <f>TRUNC(SUM(F185:F186),2)</f>
        <v>0</v>
      </c>
      <c r="G187" s="45"/>
      <c r="H187" s="3"/>
    </row>
    <row r="188" spans="3:9" x14ac:dyDescent="0.25">
      <c r="C188" s="17"/>
      <c r="H188" s="3"/>
    </row>
    <row r="189" spans="3:9" ht="17.25" thickBot="1" x14ac:dyDescent="0.3">
      <c r="C189" s="17"/>
      <c r="H189" s="3"/>
    </row>
    <row r="190" spans="3:9" ht="17.25" customHeight="1" x14ac:dyDescent="0.25">
      <c r="C190" s="130" t="s">
        <v>193</v>
      </c>
      <c r="D190" s="130" t="s">
        <v>180</v>
      </c>
      <c r="E190" s="130" t="s">
        <v>182</v>
      </c>
      <c r="F190" s="130" t="s">
        <v>11</v>
      </c>
      <c r="G190" s="3"/>
      <c r="H190" s="3"/>
    </row>
    <row r="191" spans="3:9" ht="17.25" thickBot="1" x14ac:dyDescent="0.3">
      <c r="C191" s="132"/>
      <c r="D191" s="132"/>
      <c r="E191" s="132"/>
      <c r="F191" s="132"/>
      <c r="G191" s="3"/>
      <c r="H191" s="3"/>
    </row>
    <row r="192" spans="3:9" ht="33.75" thickBot="1" x14ac:dyDescent="0.3">
      <c r="C192" s="18" t="s">
        <v>121</v>
      </c>
      <c r="D192" s="105"/>
      <c r="E192" s="5">
        <v>1078</v>
      </c>
      <c r="F192" s="6">
        <f>E192*D192</f>
        <v>0</v>
      </c>
      <c r="G192" s="101" t="str">
        <f t="shared" ref="G192:G194" si="30">IF(D192="","ATTENZIONE: problema inserimento valore","")</f>
        <v>ATTENZIONE: problema inserimento valore</v>
      </c>
      <c r="H192" s="3"/>
      <c r="I192" s="9"/>
    </row>
    <row r="193" spans="3:11" ht="17.25" thickBot="1" x14ac:dyDescent="0.3">
      <c r="C193" s="18" t="s">
        <v>122</v>
      </c>
      <c r="D193" s="105"/>
      <c r="E193" s="5">
        <v>31</v>
      </c>
      <c r="F193" s="6">
        <f t="shared" ref="F193:F194" si="31">E193*D193</f>
        <v>0</v>
      </c>
      <c r="G193" s="101" t="str">
        <f t="shared" si="30"/>
        <v>ATTENZIONE: problema inserimento valore</v>
      </c>
      <c r="H193" s="3"/>
      <c r="I193" s="9"/>
    </row>
    <row r="194" spans="3:11" ht="17.25" thickBot="1" x14ac:dyDescent="0.3">
      <c r="C194" s="18" t="s">
        <v>123</v>
      </c>
      <c r="D194" s="105"/>
      <c r="E194" s="5">
        <v>231</v>
      </c>
      <c r="F194" s="6">
        <f t="shared" si="31"/>
        <v>0</v>
      </c>
      <c r="G194" s="101" t="str">
        <f t="shared" si="30"/>
        <v>ATTENZIONE: problema inserimento valore</v>
      </c>
      <c r="H194" s="3"/>
      <c r="I194" s="9"/>
    </row>
    <row r="195" spans="3:11" ht="33.75" thickBot="1" x14ac:dyDescent="0.3">
      <c r="C195" s="17"/>
      <c r="E195" s="114" t="s">
        <v>271</v>
      </c>
      <c r="F195" s="32">
        <f>TRUNC(SUM(F192:F194),2)</f>
        <v>0</v>
      </c>
      <c r="G195" s="3"/>
      <c r="H195" s="3"/>
    </row>
    <row r="196" spans="3:11" ht="17.25" thickBot="1" x14ac:dyDescent="0.3">
      <c r="C196" s="17"/>
      <c r="H196" s="3"/>
    </row>
    <row r="197" spans="3:11" ht="49.5" customHeight="1" thickBot="1" x14ac:dyDescent="0.3">
      <c r="C197" s="65" t="s">
        <v>194</v>
      </c>
      <c r="D197" s="112" t="s">
        <v>180</v>
      </c>
      <c r="E197" s="117" t="s">
        <v>182</v>
      </c>
      <c r="F197" s="117" t="s">
        <v>11</v>
      </c>
      <c r="G197" s="64"/>
      <c r="H197" s="3"/>
    </row>
    <row r="198" spans="3:11" ht="32.25" thickBot="1" x14ac:dyDescent="0.3">
      <c r="C198" s="18" t="s">
        <v>124</v>
      </c>
      <c r="D198" s="107"/>
      <c r="E198" s="53">
        <v>123</v>
      </c>
      <c r="F198" s="46">
        <f>E198*D198</f>
        <v>0</v>
      </c>
      <c r="G198" s="101" t="str">
        <f t="shared" ref="G198:G201" si="32">IF(D198="","ATTENZIONE: problema inserimento valore","")</f>
        <v>ATTENZIONE: problema inserimento valore</v>
      </c>
      <c r="H198" s="26"/>
    </row>
    <row r="199" spans="3:11" ht="32.25" thickBot="1" x14ac:dyDescent="0.3">
      <c r="C199" s="18" t="s">
        <v>125</v>
      </c>
      <c r="D199" s="107"/>
      <c r="E199" s="5">
        <v>39</v>
      </c>
      <c r="F199" s="46">
        <f t="shared" ref="F199:F201" si="33">E199*D199</f>
        <v>0</v>
      </c>
      <c r="G199" s="101" t="str">
        <f t="shared" si="32"/>
        <v>ATTENZIONE: problema inserimento valore</v>
      </c>
      <c r="H199" s="26"/>
    </row>
    <row r="200" spans="3:11" ht="32.25" thickBot="1" x14ac:dyDescent="0.3">
      <c r="C200" s="18" t="s">
        <v>126</v>
      </c>
      <c r="D200" s="107"/>
      <c r="E200" s="5">
        <v>46</v>
      </c>
      <c r="F200" s="46">
        <f t="shared" si="33"/>
        <v>0</v>
      </c>
      <c r="G200" s="101" t="str">
        <f t="shared" si="32"/>
        <v>ATTENZIONE: problema inserimento valore</v>
      </c>
      <c r="H200" s="26"/>
    </row>
    <row r="201" spans="3:11" ht="32.25" thickBot="1" x14ac:dyDescent="0.3">
      <c r="C201" s="18" t="s">
        <v>127</v>
      </c>
      <c r="D201" s="107"/>
      <c r="E201" s="5">
        <v>54</v>
      </c>
      <c r="F201" s="46">
        <f t="shared" si="33"/>
        <v>0</v>
      </c>
      <c r="G201" s="101" t="str">
        <f t="shared" si="32"/>
        <v>ATTENZIONE: problema inserimento valore</v>
      </c>
      <c r="H201" s="26"/>
    </row>
    <row r="202" spans="3:11" ht="33.75" thickBot="1" x14ac:dyDescent="0.3">
      <c r="C202" s="17"/>
      <c r="E202" s="65" t="s">
        <v>272</v>
      </c>
      <c r="F202" s="32">
        <f>TRUNC(SUM(F198:F201),2)</f>
        <v>0</v>
      </c>
      <c r="G202" s="3"/>
      <c r="H202" s="3"/>
    </row>
    <row r="203" spans="3:11" ht="17.25" thickBot="1" x14ac:dyDescent="0.3">
      <c r="C203" s="17"/>
      <c r="I203" s="41"/>
    </row>
    <row r="204" spans="3:11" ht="52.5" customHeight="1" thickBot="1" x14ac:dyDescent="0.3">
      <c r="C204" s="65" t="s">
        <v>317</v>
      </c>
      <c r="D204" s="112" t="s">
        <v>320</v>
      </c>
      <c r="E204" s="115" t="s">
        <v>182</v>
      </c>
      <c r="F204" s="115" t="s">
        <v>319</v>
      </c>
      <c r="G204" s="3"/>
      <c r="H204" s="3"/>
    </row>
    <row r="205" spans="3:11" ht="33.75" thickBot="1" x14ac:dyDescent="0.3">
      <c r="C205" s="18" t="s">
        <v>128</v>
      </c>
      <c r="D205" s="110"/>
      <c r="E205" s="5">
        <v>5000000</v>
      </c>
      <c r="F205" s="6">
        <f>(100-D205)/100*E205*AND(D205&lt;&gt;0)</f>
        <v>0</v>
      </c>
      <c r="G205" s="101" t="str">
        <f t="shared" ref="G205" si="34">IF(D205="","ATTENZIONE: problema inserimento valore","")</f>
        <v>ATTENZIONE: problema inserimento valore</v>
      </c>
      <c r="H205" s="3"/>
      <c r="J205" s="12"/>
      <c r="K205" s="11"/>
    </row>
    <row r="206" spans="3:11" ht="73.5" customHeight="1" thickBot="1" x14ac:dyDescent="0.3">
      <c r="C206" s="17"/>
      <c r="E206" s="65" t="s">
        <v>318</v>
      </c>
      <c r="F206" s="32">
        <f>TRUNC(F205,2)</f>
        <v>0</v>
      </c>
      <c r="G206" s="31"/>
      <c r="H206" s="3"/>
    </row>
    <row r="207" spans="3:11" ht="17.25" thickBot="1" x14ac:dyDescent="0.3">
      <c r="C207" s="17"/>
    </row>
    <row r="208" spans="3:11" ht="66.75" thickBot="1" x14ac:dyDescent="0.3">
      <c r="C208" s="114" t="s">
        <v>197</v>
      </c>
      <c r="D208" s="1" t="s">
        <v>14</v>
      </c>
      <c r="E208" s="115" t="s">
        <v>182</v>
      </c>
      <c r="F208" s="115" t="s">
        <v>196</v>
      </c>
      <c r="G208" s="3"/>
      <c r="H208" s="3"/>
    </row>
    <row r="209" spans="1:25" ht="33.75" thickBot="1" x14ac:dyDescent="0.3">
      <c r="C209" s="68" t="s">
        <v>129</v>
      </c>
      <c r="D209" s="110"/>
      <c r="E209" s="5">
        <v>4620</v>
      </c>
      <c r="F209" s="6">
        <f>E209*D354*D209/100*AND(D209&lt;&gt;0)*AND(D354&lt;&gt;0)</f>
        <v>0</v>
      </c>
      <c r="G209" s="101" t="str">
        <f t="shared" ref="G209:G211" si="35">IF(D209="","ATTENZIONE: problema inserimento valore","")</f>
        <v>ATTENZIONE: problema inserimento valore</v>
      </c>
      <c r="H209" s="9"/>
    </row>
    <row r="210" spans="1:25" ht="33.75" thickBot="1" x14ac:dyDescent="0.3">
      <c r="C210" s="69" t="s">
        <v>130</v>
      </c>
      <c r="D210" s="110"/>
      <c r="E210" s="5">
        <v>31</v>
      </c>
      <c r="F210" s="6">
        <f>E210*D355*D210/100*AND(D210&lt;&gt;0)*AND(D355&lt;&gt;0)</f>
        <v>0</v>
      </c>
      <c r="G210" s="101" t="str">
        <f t="shared" si="35"/>
        <v>ATTENZIONE: problema inserimento valore</v>
      </c>
      <c r="H210" s="9"/>
    </row>
    <row r="211" spans="1:25" ht="33.75" thickBot="1" x14ac:dyDescent="0.3">
      <c r="C211" s="69" t="s">
        <v>131</v>
      </c>
      <c r="D211" s="110"/>
      <c r="E211" s="5">
        <v>39</v>
      </c>
      <c r="F211" s="6">
        <f>E211*D356*D211/100*AND(D211&lt;&gt;0)*AND(D356&lt;&gt;0)</f>
        <v>0</v>
      </c>
      <c r="G211" s="101" t="str">
        <f t="shared" si="35"/>
        <v>ATTENZIONE: problema inserimento valore</v>
      </c>
      <c r="H211" s="9"/>
    </row>
    <row r="212" spans="1:25" ht="41.25" customHeight="1" thickBot="1" x14ac:dyDescent="0.3">
      <c r="C212" s="17"/>
      <c r="E212" s="114" t="s">
        <v>292</v>
      </c>
      <c r="F212" s="32">
        <f>TRUNC(SUM(F209:F211),2)</f>
        <v>0</v>
      </c>
      <c r="G212" s="3"/>
      <c r="H212" s="3"/>
    </row>
    <row r="213" spans="1:25" ht="17.25" thickBot="1" x14ac:dyDescent="0.3">
      <c r="C213" s="17"/>
      <c r="F213" s="15"/>
      <c r="G213" s="3"/>
      <c r="H213" s="35"/>
    </row>
    <row r="214" spans="1:25" ht="50.25" thickBot="1" x14ac:dyDescent="0.3">
      <c r="C214" s="114" t="s">
        <v>198</v>
      </c>
      <c r="D214" s="1" t="s">
        <v>195</v>
      </c>
      <c r="E214" s="115" t="s">
        <v>182</v>
      </c>
      <c r="F214" s="117" t="s">
        <v>321</v>
      </c>
      <c r="G214" s="77"/>
      <c r="H214" s="77"/>
      <c r="I214" s="77"/>
      <c r="J214" s="77"/>
      <c r="K214" s="77"/>
      <c r="L214" s="77"/>
    </row>
    <row r="215" spans="1:25" ht="33.75" thickBot="1" x14ac:dyDescent="0.3">
      <c r="C215" s="69" t="s">
        <v>326</v>
      </c>
      <c r="D215" s="111"/>
      <c r="E215" s="33">
        <v>0.6</v>
      </c>
      <c r="F215" s="6">
        <f>E349*E215*D215/100</f>
        <v>0</v>
      </c>
      <c r="G215" s="101" t="str">
        <f t="shared" ref="G215:G217" si="36">IF(D215="","ATTENZIONE: problema inserimento valore","")</f>
        <v>ATTENZIONE: problema inserimento valore</v>
      </c>
      <c r="X215" s="2"/>
    </row>
    <row r="216" spans="1:25" s="11" customFormat="1" ht="33.75" thickBot="1" x14ac:dyDescent="0.3">
      <c r="A216" s="3"/>
      <c r="B216" s="3"/>
      <c r="C216" s="69" t="s">
        <v>327</v>
      </c>
      <c r="D216" s="111"/>
      <c r="E216" s="33">
        <v>0.1</v>
      </c>
      <c r="F216" s="6">
        <f>E349*E216*D216/100</f>
        <v>0</v>
      </c>
      <c r="G216" s="101" t="str">
        <f t="shared" si="36"/>
        <v>ATTENZIONE: problema inserimento valore</v>
      </c>
      <c r="H216" s="35"/>
      <c r="J216" s="35"/>
      <c r="L216" s="35"/>
      <c r="X216" s="12"/>
    </row>
    <row r="217" spans="1:25" s="11" customFormat="1" ht="33.75" thickBot="1" x14ac:dyDescent="0.3">
      <c r="A217" s="3"/>
      <c r="B217" s="3"/>
      <c r="C217" s="69" t="s">
        <v>328</v>
      </c>
      <c r="D217" s="111"/>
      <c r="E217" s="33">
        <v>0.05</v>
      </c>
      <c r="F217" s="6">
        <f>E349*E217*D217/100</f>
        <v>0</v>
      </c>
      <c r="G217" s="101" t="str">
        <f t="shared" si="36"/>
        <v>ATTENZIONE: problema inserimento valore</v>
      </c>
      <c r="H217" s="35"/>
      <c r="J217" s="35"/>
      <c r="L217" s="35"/>
      <c r="X217" s="12"/>
    </row>
    <row r="218" spans="1:25" s="11" customFormat="1" ht="40.5" customHeight="1" thickBot="1" x14ac:dyDescent="0.3">
      <c r="D218" s="12"/>
      <c r="E218" s="114" t="s">
        <v>291</v>
      </c>
      <c r="F218" s="32">
        <f>TRUNC(SUM(F215:F217),2)</f>
        <v>0</v>
      </c>
      <c r="H218" s="35"/>
      <c r="J218" s="35"/>
      <c r="L218" s="35"/>
      <c r="X218" s="12"/>
    </row>
    <row r="219" spans="1:25" x14ac:dyDescent="0.25">
      <c r="C219" s="17"/>
      <c r="H219" s="3"/>
      <c r="I219" s="35"/>
      <c r="J219" s="11"/>
      <c r="K219" s="35"/>
      <c r="L219" s="11"/>
      <c r="M219" s="35"/>
      <c r="Y219" s="2"/>
    </row>
    <row r="220" spans="1:25" ht="17.25" thickBot="1" x14ac:dyDescent="0.3">
      <c r="C220" s="17"/>
      <c r="H220" s="3"/>
      <c r="I220" s="35"/>
      <c r="J220" s="11"/>
      <c r="K220" s="35"/>
      <c r="L220" s="11"/>
      <c r="M220" s="35"/>
      <c r="Y220" s="2"/>
    </row>
    <row r="221" spans="1:25" ht="33.75" thickBot="1" x14ac:dyDescent="0.3">
      <c r="C221" s="114" t="s">
        <v>199</v>
      </c>
      <c r="D221" s="66" t="s">
        <v>180</v>
      </c>
      <c r="E221" s="115" t="s">
        <v>182</v>
      </c>
      <c r="F221" s="115" t="s">
        <v>11</v>
      </c>
      <c r="G221" s="8"/>
      <c r="H221" s="3"/>
    </row>
    <row r="222" spans="1:25" ht="33.75" thickBot="1" x14ac:dyDescent="0.3">
      <c r="C222" s="18" t="s">
        <v>167</v>
      </c>
      <c r="D222" s="107"/>
      <c r="E222" s="5">
        <v>31</v>
      </c>
      <c r="F222" s="6">
        <f>D222*E222</f>
        <v>0</v>
      </c>
      <c r="G222" s="101" t="str">
        <f t="shared" ref="G222:G225" si="37">IF(D222="","ATTENZIONE: problema inserimento valore","")</f>
        <v>ATTENZIONE: problema inserimento valore</v>
      </c>
      <c r="H222" s="3"/>
    </row>
    <row r="223" spans="1:25" ht="33.75" thickBot="1" x14ac:dyDescent="0.3">
      <c r="C223" s="18" t="s">
        <v>168</v>
      </c>
      <c r="D223" s="107"/>
      <c r="E223" s="5">
        <v>25</v>
      </c>
      <c r="F223" s="6">
        <f t="shared" ref="F223:F225" si="38">D223*E223</f>
        <v>0</v>
      </c>
      <c r="G223" s="101" t="str">
        <f t="shared" si="37"/>
        <v>ATTENZIONE: problema inserimento valore</v>
      </c>
      <c r="H223" s="3"/>
    </row>
    <row r="224" spans="1:25" ht="33.75" thickBot="1" x14ac:dyDescent="0.3">
      <c r="C224" s="18" t="s">
        <v>169</v>
      </c>
      <c r="D224" s="107"/>
      <c r="E224" s="5">
        <v>18</v>
      </c>
      <c r="F224" s="6">
        <f t="shared" si="38"/>
        <v>0</v>
      </c>
      <c r="G224" s="101" t="str">
        <f t="shared" si="37"/>
        <v>ATTENZIONE: problema inserimento valore</v>
      </c>
      <c r="H224" s="3"/>
    </row>
    <row r="225" spans="3:12" ht="33.75" thickBot="1" x14ac:dyDescent="0.3">
      <c r="C225" s="18" t="s">
        <v>170</v>
      </c>
      <c r="D225" s="107"/>
      <c r="E225" s="5">
        <v>12</v>
      </c>
      <c r="F225" s="6">
        <f t="shared" si="38"/>
        <v>0</v>
      </c>
      <c r="G225" s="101" t="str">
        <f t="shared" si="37"/>
        <v>ATTENZIONE: problema inserimento valore</v>
      </c>
      <c r="H225" s="3"/>
    </row>
    <row r="226" spans="3:12" ht="39" customHeight="1" thickBot="1" x14ac:dyDescent="0.3">
      <c r="C226" s="17"/>
      <c r="E226" s="114" t="s">
        <v>290</v>
      </c>
      <c r="F226" s="32">
        <f>TRUNC(SUM(F222:F225),2)</f>
        <v>0</v>
      </c>
      <c r="G226" s="3"/>
      <c r="H226" s="3"/>
    </row>
    <row r="227" spans="3:12" x14ac:dyDescent="0.25">
      <c r="C227" s="17"/>
      <c r="H227" s="35"/>
    </row>
    <row r="228" spans="3:12" ht="17.25" thickBot="1" x14ac:dyDescent="0.3">
      <c r="C228" s="17"/>
      <c r="G228" s="79"/>
      <c r="H228" s="79"/>
      <c r="I228" s="79"/>
      <c r="J228" s="79"/>
      <c r="K228" s="79"/>
      <c r="L228" s="79"/>
    </row>
    <row r="229" spans="3:12" ht="33.75" customHeight="1" thickBot="1" x14ac:dyDescent="0.3">
      <c r="C229" s="126" t="s">
        <v>200</v>
      </c>
      <c r="D229" s="122" t="s">
        <v>180</v>
      </c>
      <c r="E229" s="122" t="s">
        <v>182</v>
      </c>
      <c r="F229" s="122" t="s">
        <v>11</v>
      </c>
      <c r="G229" s="77"/>
      <c r="H229" s="77"/>
      <c r="I229" s="77"/>
      <c r="J229" s="77"/>
      <c r="K229" s="77"/>
      <c r="L229" s="77"/>
    </row>
    <row r="230" spans="3:12" ht="17.25" thickBot="1" x14ac:dyDescent="0.3">
      <c r="C230" s="126"/>
      <c r="D230" s="122"/>
      <c r="E230" s="122"/>
      <c r="F230" s="122"/>
      <c r="G230" s="77"/>
      <c r="H230" s="77"/>
      <c r="I230" s="77"/>
      <c r="J230" s="77"/>
      <c r="K230" s="77"/>
      <c r="L230" s="77"/>
    </row>
    <row r="231" spans="3:12" ht="17.25" thickBot="1" x14ac:dyDescent="0.3">
      <c r="C231" s="126"/>
      <c r="D231" s="122"/>
      <c r="E231" s="122"/>
      <c r="F231" s="122"/>
      <c r="G231" s="77"/>
      <c r="H231" s="77"/>
      <c r="I231" s="77"/>
      <c r="J231" s="77"/>
      <c r="K231" s="77"/>
      <c r="L231" s="77"/>
    </row>
    <row r="232" spans="3:12" ht="50.25" thickBot="1" x14ac:dyDescent="0.3">
      <c r="C232" s="21" t="s">
        <v>132</v>
      </c>
      <c r="D232" s="105"/>
      <c r="E232" s="5">
        <v>16940</v>
      </c>
      <c r="F232" s="6">
        <f>D232*E232</f>
        <v>0</v>
      </c>
      <c r="G232" s="101" t="str">
        <f t="shared" ref="G232:G249" si="39">IF(D232="","ATTENZIONE: problema inserimento valore","")</f>
        <v>ATTENZIONE: problema inserimento valore</v>
      </c>
      <c r="H232" s="35"/>
      <c r="I232" s="11"/>
      <c r="J232" s="35"/>
      <c r="K232" s="11"/>
      <c r="L232" s="35"/>
    </row>
    <row r="233" spans="3:12" ht="50.25" thickBot="1" x14ac:dyDescent="0.3">
      <c r="C233" s="21" t="s">
        <v>133</v>
      </c>
      <c r="D233" s="105"/>
      <c r="E233" s="5">
        <v>3850</v>
      </c>
      <c r="F233" s="6">
        <f t="shared" ref="F233:F249" si="40">D233*E233</f>
        <v>0</v>
      </c>
      <c r="G233" s="101" t="str">
        <f t="shared" si="39"/>
        <v>ATTENZIONE: problema inserimento valore</v>
      </c>
      <c r="H233" s="35"/>
      <c r="I233" s="11"/>
      <c r="J233" s="35"/>
      <c r="K233" s="11"/>
      <c r="L233" s="35"/>
    </row>
    <row r="234" spans="3:12" ht="50.25" thickBot="1" x14ac:dyDescent="0.3">
      <c r="C234" s="21" t="s">
        <v>134</v>
      </c>
      <c r="D234" s="105"/>
      <c r="E234" s="5">
        <v>385</v>
      </c>
      <c r="F234" s="6">
        <f t="shared" si="40"/>
        <v>0</v>
      </c>
      <c r="G234" s="101" t="str">
        <f t="shared" si="39"/>
        <v>ATTENZIONE: problema inserimento valore</v>
      </c>
      <c r="H234" s="35"/>
      <c r="I234" s="11"/>
      <c r="J234" s="35"/>
      <c r="K234" s="11"/>
      <c r="L234" s="35"/>
    </row>
    <row r="235" spans="3:12" ht="50.25" thickBot="1" x14ac:dyDescent="0.3">
      <c r="C235" s="21" t="s">
        <v>135</v>
      </c>
      <c r="D235" s="105"/>
      <c r="E235" s="5">
        <v>19250</v>
      </c>
      <c r="F235" s="6">
        <f t="shared" si="40"/>
        <v>0</v>
      </c>
      <c r="G235" s="101" t="str">
        <f t="shared" si="39"/>
        <v>ATTENZIONE: problema inserimento valore</v>
      </c>
      <c r="H235" s="35"/>
      <c r="I235" s="11"/>
      <c r="J235" s="35"/>
      <c r="K235" s="11"/>
      <c r="L235" s="35"/>
    </row>
    <row r="236" spans="3:12" ht="50.25" thickBot="1" x14ac:dyDescent="0.3">
      <c r="C236" s="21" t="s">
        <v>136</v>
      </c>
      <c r="D236" s="105"/>
      <c r="E236" s="5">
        <v>7700</v>
      </c>
      <c r="F236" s="6">
        <f t="shared" si="40"/>
        <v>0</v>
      </c>
      <c r="G236" s="101" t="str">
        <f t="shared" si="39"/>
        <v>ATTENZIONE: problema inserimento valore</v>
      </c>
      <c r="H236" s="35"/>
      <c r="I236" s="11"/>
      <c r="J236" s="35"/>
      <c r="K236" s="11"/>
      <c r="L236" s="35"/>
    </row>
    <row r="237" spans="3:12" ht="50.25" thickBot="1" x14ac:dyDescent="0.3">
      <c r="C237" s="21" t="s">
        <v>137</v>
      </c>
      <c r="D237" s="105"/>
      <c r="E237" s="5">
        <v>1848</v>
      </c>
      <c r="F237" s="6">
        <f t="shared" si="40"/>
        <v>0</v>
      </c>
      <c r="G237" s="101" t="str">
        <f t="shared" si="39"/>
        <v>ATTENZIONE: problema inserimento valore</v>
      </c>
      <c r="I237" s="11"/>
      <c r="J237" s="35"/>
      <c r="K237" s="11"/>
      <c r="L237" s="35"/>
    </row>
    <row r="238" spans="3:12" ht="50.25" thickBot="1" x14ac:dyDescent="0.3">
      <c r="C238" s="21" t="s">
        <v>138</v>
      </c>
      <c r="D238" s="105"/>
      <c r="E238" s="5">
        <v>8470</v>
      </c>
      <c r="F238" s="6">
        <f t="shared" si="40"/>
        <v>0</v>
      </c>
      <c r="G238" s="101" t="str">
        <f t="shared" si="39"/>
        <v>ATTENZIONE: problema inserimento valore</v>
      </c>
      <c r="H238" s="35"/>
      <c r="I238" s="11"/>
      <c r="J238" s="35"/>
      <c r="K238" s="11"/>
      <c r="L238" s="35"/>
    </row>
    <row r="239" spans="3:12" ht="50.25" thickBot="1" x14ac:dyDescent="0.3">
      <c r="C239" s="21" t="s">
        <v>139</v>
      </c>
      <c r="D239" s="105"/>
      <c r="E239" s="5">
        <v>1540</v>
      </c>
      <c r="F239" s="6">
        <f t="shared" si="40"/>
        <v>0</v>
      </c>
      <c r="G239" s="101" t="str">
        <f t="shared" si="39"/>
        <v>ATTENZIONE: problema inserimento valore</v>
      </c>
      <c r="H239" s="35"/>
      <c r="I239" s="11"/>
      <c r="J239" s="35"/>
      <c r="K239" s="11"/>
      <c r="L239" s="35"/>
    </row>
    <row r="240" spans="3:12" ht="50.25" thickBot="1" x14ac:dyDescent="0.3">
      <c r="C240" s="21" t="s">
        <v>140</v>
      </c>
      <c r="D240" s="105"/>
      <c r="E240" s="5">
        <v>154</v>
      </c>
      <c r="F240" s="6">
        <f t="shared" si="40"/>
        <v>0</v>
      </c>
      <c r="G240" s="101" t="str">
        <f t="shared" si="39"/>
        <v>ATTENZIONE: problema inserimento valore</v>
      </c>
      <c r="H240" s="35"/>
      <c r="I240" s="11"/>
      <c r="J240" s="35"/>
      <c r="K240" s="11"/>
      <c r="L240" s="35"/>
    </row>
    <row r="241" spans="3:13" ht="50.25" thickBot="1" x14ac:dyDescent="0.3">
      <c r="C241" s="21" t="s">
        <v>141</v>
      </c>
      <c r="D241" s="105"/>
      <c r="E241" s="5">
        <v>3080</v>
      </c>
      <c r="F241" s="6">
        <f t="shared" si="40"/>
        <v>0</v>
      </c>
      <c r="G241" s="101" t="str">
        <f t="shared" si="39"/>
        <v>ATTENZIONE: problema inserimento valore</v>
      </c>
      <c r="H241" s="35"/>
      <c r="I241" s="11"/>
      <c r="J241" s="35"/>
      <c r="K241" s="11"/>
      <c r="L241" s="35"/>
    </row>
    <row r="242" spans="3:13" ht="50.25" thickBot="1" x14ac:dyDescent="0.3">
      <c r="C242" s="21" t="s">
        <v>142</v>
      </c>
      <c r="D242" s="105"/>
      <c r="E242" s="5">
        <v>3080</v>
      </c>
      <c r="F242" s="6">
        <f t="shared" si="40"/>
        <v>0</v>
      </c>
      <c r="G242" s="101" t="str">
        <f t="shared" si="39"/>
        <v>ATTENZIONE: problema inserimento valore</v>
      </c>
      <c r="H242" s="35"/>
      <c r="I242" s="11"/>
      <c r="J242" s="35"/>
      <c r="K242" s="11"/>
      <c r="L242" s="35"/>
    </row>
    <row r="243" spans="3:13" ht="50.25" thickBot="1" x14ac:dyDescent="0.3">
      <c r="C243" s="21" t="s">
        <v>143</v>
      </c>
      <c r="D243" s="105"/>
      <c r="E243" s="5">
        <v>385</v>
      </c>
      <c r="F243" s="6">
        <f t="shared" si="40"/>
        <v>0</v>
      </c>
      <c r="G243" s="101" t="str">
        <f t="shared" si="39"/>
        <v>ATTENZIONE: problema inserimento valore</v>
      </c>
      <c r="I243" s="11"/>
      <c r="J243" s="35"/>
      <c r="K243" s="11"/>
      <c r="L243" s="35"/>
    </row>
    <row r="244" spans="3:13" ht="50.25" thickBot="1" x14ac:dyDescent="0.3">
      <c r="C244" s="21" t="s">
        <v>144</v>
      </c>
      <c r="D244" s="105"/>
      <c r="E244" s="5">
        <v>107800</v>
      </c>
      <c r="F244" s="6">
        <f t="shared" si="40"/>
        <v>0</v>
      </c>
      <c r="G244" s="101" t="str">
        <f t="shared" si="39"/>
        <v>ATTENZIONE: problema inserimento valore</v>
      </c>
      <c r="H244" s="35"/>
      <c r="I244" s="11"/>
      <c r="J244" s="35"/>
      <c r="K244" s="11"/>
      <c r="L244" s="35"/>
    </row>
    <row r="245" spans="3:13" ht="50.25" thickBot="1" x14ac:dyDescent="0.3">
      <c r="C245" s="21" t="s">
        <v>145</v>
      </c>
      <c r="D245" s="105"/>
      <c r="E245" s="5">
        <v>23100</v>
      </c>
      <c r="F245" s="6">
        <f t="shared" si="40"/>
        <v>0</v>
      </c>
      <c r="G245" s="101" t="str">
        <f t="shared" si="39"/>
        <v>ATTENZIONE: problema inserimento valore</v>
      </c>
      <c r="H245" s="35"/>
      <c r="I245" s="11"/>
      <c r="J245" s="35"/>
      <c r="K245" s="11"/>
      <c r="L245" s="35"/>
    </row>
    <row r="246" spans="3:13" ht="50.25" thickBot="1" x14ac:dyDescent="0.3">
      <c r="C246" s="21" t="s">
        <v>146</v>
      </c>
      <c r="D246" s="105"/>
      <c r="E246" s="5">
        <v>77</v>
      </c>
      <c r="F246" s="6">
        <f t="shared" si="40"/>
        <v>0</v>
      </c>
      <c r="G246" s="101" t="str">
        <f t="shared" si="39"/>
        <v>ATTENZIONE: problema inserimento valore</v>
      </c>
      <c r="H246" s="35"/>
      <c r="I246" s="11"/>
      <c r="J246" s="35"/>
      <c r="K246" s="11"/>
      <c r="L246" s="35"/>
    </row>
    <row r="247" spans="3:13" ht="50.25" thickBot="1" x14ac:dyDescent="0.3">
      <c r="C247" s="21" t="s">
        <v>147</v>
      </c>
      <c r="D247" s="105"/>
      <c r="E247" s="5">
        <v>500500</v>
      </c>
      <c r="F247" s="6">
        <f t="shared" si="40"/>
        <v>0</v>
      </c>
      <c r="G247" s="101" t="str">
        <f t="shared" si="39"/>
        <v>ATTENZIONE: problema inserimento valore</v>
      </c>
      <c r="H247" s="35"/>
      <c r="I247" s="11"/>
      <c r="J247" s="35"/>
      <c r="K247" s="11"/>
      <c r="L247" s="35"/>
    </row>
    <row r="248" spans="3:13" ht="50.25" thickBot="1" x14ac:dyDescent="0.3">
      <c r="C248" s="21" t="s">
        <v>148</v>
      </c>
      <c r="D248" s="105"/>
      <c r="E248" s="5">
        <v>77000</v>
      </c>
      <c r="F248" s="6">
        <f t="shared" si="40"/>
        <v>0</v>
      </c>
      <c r="G248" s="101" t="str">
        <f t="shared" si="39"/>
        <v>ATTENZIONE: problema inserimento valore</v>
      </c>
      <c r="H248" s="35"/>
      <c r="I248" s="11"/>
      <c r="J248" s="35"/>
      <c r="K248" s="11"/>
      <c r="L248" s="35"/>
    </row>
    <row r="249" spans="3:13" ht="50.25" thickBot="1" x14ac:dyDescent="0.3">
      <c r="C249" s="21" t="s">
        <v>149</v>
      </c>
      <c r="D249" s="105"/>
      <c r="E249" s="5">
        <v>1540</v>
      </c>
      <c r="F249" s="6">
        <f t="shared" si="40"/>
        <v>0</v>
      </c>
      <c r="G249" s="101" t="str">
        <f t="shared" si="39"/>
        <v>ATTENZIONE: problema inserimento valore</v>
      </c>
      <c r="H249" s="3"/>
      <c r="I249" s="11"/>
      <c r="J249" s="35"/>
      <c r="K249" s="11"/>
      <c r="L249" s="35"/>
    </row>
    <row r="250" spans="3:13" ht="33.75" thickBot="1" x14ac:dyDescent="0.3">
      <c r="C250" s="19"/>
      <c r="D250" s="50"/>
      <c r="E250" s="49"/>
      <c r="F250" s="102"/>
      <c r="G250" s="32">
        <f>TRUNC(SUM(F232:F237),2)</f>
        <v>0</v>
      </c>
      <c r="H250" s="84" t="s">
        <v>286</v>
      </c>
      <c r="I250" s="11"/>
      <c r="J250" s="35"/>
      <c r="K250" s="11"/>
      <c r="L250" s="35"/>
    </row>
    <row r="251" spans="3:13" ht="33.75" thickBot="1" x14ac:dyDescent="0.3">
      <c r="C251" s="19"/>
      <c r="D251" s="50"/>
      <c r="E251" s="49"/>
      <c r="F251" s="102"/>
      <c r="G251" s="32">
        <f>TRUNC(SUM(F238:F243),2)</f>
        <v>0</v>
      </c>
      <c r="H251" s="84" t="s">
        <v>287</v>
      </c>
      <c r="I251" s="11"/>
      <c r="J251" s="35"/>
      <c r="K251" s="11"/>
      <c r="L251" s="35"/>
    </row>
    <row r="252" spans="3:13" ht="33.75" thickBot="1" x14ac:dyDescent="0.3">
      <c r="C252" s="19"/>
      <c r="D252" s="50"/>
      <c r="E252" s="49"/>
      <c r="F252" s="102"/>
      <c r="G252" s="32">
        <f>TRUNC(SUM(F244:F249),2)</f>
        <v>0</v>
      </c>
      <c r="H252" s="84" t="s">
        <v>288</v>
      </c>
      <c r="I252" s="11"/>
      <c r="J252" s="35"/>
      <c r="K252" s="11"/>
      <c r="L252" s="35"/>
    </row>
    <row r="253" spans="3:13" ht="17.25" thickBot="1" x14ac:dyDescent="0.3">
      <c r="C253" s="17"/>
    </row>
    <row r="254" spans="3:13" ht="83.25" thickBot="1" x14ac:dyDescent="0.3">
      <c r="C254" s="114" t="s">
        <v>201</v>
      </c>
      <c r="D254" s="1" t="s">
        <v>13</v>
      </c>
      <c r="E254" s="115" t="s">
        <v>182</v>
      </c>
      <c r="F254" s="115" t="s">
        <v>203</v>
      </c>
      <c r="I254" s="39"/>
      <c r="J254" s="27"/>
    </row>
    <row r="255" spans="3:13" ht="50.25" thickBot="1" x14ac:dyDescent="0.3">
      <c r="C255" s="18" t="s">
        <v>202</v>
      </c>
      <c r="D255" s="110"/>
      <c r="E255" s="90">
        <v>0.45</v>
      </c>
      <c r="F255" s="6">
        <f>IF(ISERROR(AVERAGE(D215:D217)),0,(100+D255)/100*(AVERAGE(D215:D217))/100*E351*E255)</f>
        <v>0</v>
      </c>
      <c r="G255" s="101" t="str">
        <f t="shared" ref="G255" si="41">IF(D255="","ATTENZIONE: problema inserimento valore","")</f>
        <v>ATTENZIONE: problema inserimento valore</v>
      </c>
      <c r="H255" s="82"/>
      <c r="I255" s="13"/>
      <c r="J255" s="12"/>
      <c r="K255" s="12"/>
      <c r="M255" s="2"/>
    </row>
    <row r="256" spans="3:13" ht="74.25" customHeight="1" thickBot="1" x14ac:dyDescent="0.3">
      <c r="C256" s="17"/>
      <c r="E256" s="84" t="s">
        <v>289</v>
      </c>
      <c r="F256" s="32">
        <f>TRUNC(F255,2)</f>
        <v>0</v>
      </c>
    </row>
    <row r="257" spans="3:12" ht="17.25" thickBot="1" x14ac:dyDescent="0.3">
      <c r="C257" s="17"/>
      <c r="F257" s="3"/>
      <c r="G257" s="11"/>
      <c r="H257" s="11"/>
    </row>
    <row r="258" spans="3:12" ht="33.75" customHeight="1" thickBot="1" x14ac:dyDescent="0.3">
      <c r="C258" s="120" t="s">
        <v>204</v>
      </c>
      <c r="D258" s="127" t="s">
        <v>180</v>
      </c>
      <c r="E258" s="133" t="s">
        <v>182</v>
      </c>
      <c r="F258" s="133" t="s">
        <v>11</v>
      </c>
      <c r="G258" s="3"/>
      <c r="H258" s="3"/>
    </row>
    <row r="259" spans="3:12" ht="17.25" thickBot="1" x14ac:dyDescent="0.3">
      <c r="C259" s="121"/>
      <c r="D259" s="129"/>
      <c r="E259" s="133"/>
      <c r="F259" s="133"/>
      <c r="G259" s="3"/>
      <c r="H259" s="11"/>
    </row>
    <row r="260" spans="3:12" ht="17.25" thickBot="1" x14ac:dyDescent="0.3">
      <c r="C260" s="18" t="s">
        <v>150</v>
      </c>
      <c r="D260" s="109"/>
      <c r="E260" s="5">
        <v>1771</v>
      </c>
      <c r="F260" s="6">
        <f>E260*D260</f>
        <v>0</v>
      </c>
      <c r="G260" s="101" t="str">
        <f t="shared" ref="G260" si="42">IF(D260="","ATTENZIONE: problema inserimento valore","")</f>
        <v>ATTENZIONE: problema inserimento valore</v>
      </c>
      <c r="H260" s="14"/>
    </row>
    <row r="261" spans="3:12" ht="17.25" thickBot="1" x14ac:dyDescent="0.3">
      <c r="C261" s="17"/>
      <c r="E261" s="85" t="s">
        <v>285</v>
      </c>
      <c r="F261" s="51">
        <f>TRUNC(F260,2)</f>
        <v>0</v>
      </c>
      <c r="G261" s="3"/>
      <c r="H261" s="3"/>
      <c r="K261" s="11"/>
    </row>
    <row r="262" spans="3:12" x14ac:dyDescent="0.25">
      <c r="C262" s="17"/>
      <c r="H262" s="3"/>
    </row>
    <row r="263" spans="3:12" ht="17.25" thickBot="1" x14ac:dyDescent="0.3">
      <c r="C263" s="17"/>
      <c r="F263" s="42"/>
      <c r="G263" s="79"/>
      <c r="H263" s="79"/>
      <c r="I263" s="79"/>
      <c r="J263" s="79"/>
      <c r="K263" s="79"/>
      <c r="L263" s="79"/>
    </row>
    <row r="264" spans="3:12" ht="33.75" customHeight="1" thickBot="1" x14ac:dyDescent="0.3">
      <c r="C264" s="126" t="s">
        <v>205</v>
      </c>
      <c r="D264" s="122" t="s">
        <v>180</v>
      </c>
      <c r="E264" s="127" t="s">
        <v>182</v>
      </c>
      <c r="F264" s="130" t="s">
        <v>11</v>
      </c>
      <c r="G264" s="77"/>
      <c r="H264" s="77"/>
      <c r="I264" s="77"/>
      <c r="J264" s="77"/>
      <c r="K264" s="77"/>
      <c r="L264" s="77"/>
    </row>
    <row r="265" spans="3:12" ht="17.25" thickBot="1" x14ac:dyDescent="0.3">
      <c r="C265" s="126"/>
      <c r="D265" s="122"/>
      <c r="E265" s="128"/>
      <c r="F265" s="131"/>
      <c r="G265" s="77"/>
      <c r="H265" s="77"/>
      <c r="I265" s="77"/>
      <c r="J265" s="77"/>
      <c r="K265" s="77"/>
      <c r="L265" s="77"/>
    </row>
    <row r="266" spans="3:12" ht="17.25" thickBot="1" x14ac:dyDescent="0.3">
      <c r="C266" s="126"/>
      <c r="D266" s="122"/>
      <c r="E266" s="129"/>
      <c r="F266" s="132"/>
      <c r="G266" s="77"/>
      <c r="H266" s="77"/>
      <c r="I266" s="77"/>
      <c r="J266" s="77"/>
      <c r="K266" s="77"/>
      <c r="L266" s="77"/>
    </row>
    <row r="267" spans="3:12" ht="33.75" thickBot="1" x14ac:dyDescent="0.3">
      <c r="C267" s="80" t="s">
        <v>171</v>
      </c>
      <c r="D267" s="105"/>
      <c r="E267" s="5">
        <v>1000</v>
      </c>
      <c r="F267" s="38">
        <f>D267*E267</f>
        <v>0</v>
      </c>
      <c r="G267" s="101" t="str">
        <f t="shared" ref="G267:G275" si="43">IF(D267="","ATTENZIONE: problema inserimento valore","")</f>
        <v>ATTENZIONE: problema inserimento valore</v>
      </c>
      <c r="H267" s="35"/>
      <c r="I267" s="11"/>
      <c r="J267" s="35"/>
      <c r="K267" s="11"/>
      <c r="L267" s="35"/>
    </row>
    <row r="268" spans="3:12" ht="33.75" thickBot="1" x14ac:dyDescent="0.3">
      <c r="C268" s="80" t="s">
        <v>172</v>
      </c>
      <c r="D268" s="105"/>
      <c r="E268" s="5">
        <v>1000</v>
      </c>
      <c r="F268" s="38">
        <f t="shared" ref="F268:F275" si="44">D268*E268</f>
        <v>0</v>
      </c>
      <c r="G268" s="101" t="str">
        <f t="shared" si="43"/>
        <v>ATTENZIONE: problema inserimento valore</v>
      </c>
      <c r="H268" s="35"/>
      <c r="I268" s="11"/>
      <c r="J268" s="35"/>
      <c r="K268" s="11"/>
      <c r="L268" s="35"/>
    </row>
    <row r="269" spans="3:12" ht="33.75" thickBot="1" x14ac:dyDescent="0.3">
      <c r="C269" s="80" t="s">
        <v>173</v>
      </c>
      <c r="D269" s="105"/>
      <c r="E269" s="5">
        <v>2000</v>
      </c>
      <c r="F269" s="38">
        <f t="shared" si="44"/>
        <v>0</v>
      </c>
      <c r="G269" s="101" t="str">
        <f t="shared" si="43"/>
        <v>ATTENZIONE: problema inserimento valore</v>
      </c>
      <c r="H269" s="3"/>
      <c r="I269" s="11"/>
      <c r="J269" s="35"/>
      <c r="K269" s="11"/>
      <c r="L269" s="35"/>
    </row>
    <row r="270" spans="3:12" ht="33.75" thickBot="1" x14ac:dyDescent="0.3">
      <c r="C270" s="80" t="s">
        <v>174</v>
      </c>
      <c r="D270" s="105"/>
      <c r="E270" s="5">
        <v>1000</v>
      </c>
      <c r="F270" s="38">
        <f t="shared" si="44"/>
        <v>0</v>
      </c>
      <c r="G270" s="101" t="str">
        <f t="shared" si="43"/>
        <v>ATTENZIONE: problema inserimento valore</v>
      </c>
      <c r="H270" s="35"/>
      <c r="I270" s="11"/>
      <c r="J270" s="35"/>
      <c r="K270" s="11"/>
      <c r="L270" s="35"/>
    </row>
    <row r="271" spans="3:12" ht="33.75" thickBot="1" x14ac:dyDescent="0.3">
      <c r="C271" s="80" t="s">
        <v>175</v>
      </c>
      <c r="D271" s="105"/>
      <c r="E271" s="5">
        <v>1000</v>
      </c>
      <c r="F271" s="38">
        <f t="shared" si="44"/>
        <v>0</v>
      </c>
      <c r="G271" s="101" t="str">
        <f t="shared" si="43"/>
        <v>ATTENZIONE: problema inserimento valore</v>
      </c>
      <c r="H271" s="35"/>
      <c r="I271" s="11"/>
      <c r="J271" s="35"/>
      <c r="K271" s="11"/>
      <c r="L271" s="35"/>
    </row>
    <row r="272" spans="3:12" ht="33.75" thickBot="1" x14ac:dyDescent="0.3">
      <c r="C272" s="80" t="s">
        <v>176</v>
      </c>
      <c r="D272" s="105"/>
      <c r="E272" s="5">
        <v>1000</v>
      </c>
      <c r="F272" s="38">
        <f t="shared" si="44"/>
        <v>0</v>
      </c>
      <c r="G272" s="101" t="str">
        <f t="shared" si="43"/>
        <v>ATTENZIONE: problema inserimento valore</v>
      </c>
      <c r="H272" s="3"/>
      <c r="I272" s="11"/>
      <c r="J272" s="35"/>
      <c r="K272" s="11"/>
      <c r="L272" s="35"/>
    </row>
    <row r="273" spans="3:18" ht="33.75" thickBot="1" x14ac:dyDescent="0.3">
      <c r="C273" s="80" t="s">
        <v>177</v>
      </c>
      <c r="D273" s="105"/>
      <c r="E273" s="5">
        <v>1500</v>
      </c>
      <c r="F273" s="38">
        <f t="shared" si="44"/>
        <v>0</v>
      </c>
      <c r="G273" s="101" t="str">
        <f t="shared" si="43"/>
        <v>ATTENZIONE: problema inserimento valore</v>
      </c>
      <c r="H273" s="35"/>
      <c r="I273" s="11"/>
      <c r="J273" s="35"/>
      <c r="K273" s="11"/>
      <c r="L273" s="35"/>
    </row>
    <row r="274" spans="3:18" ht="33.75" thickBot="1" x14ac:dyDescent="0.3">
      <c r="C274" s="80" t="s">
        <v>178</v>
      </c>
      <c r="D274" s="105"/>
      <c r="E274" s="5">
        <v>1500</v>
      </c>
      <c r="F274" s="38">
        <f t="shared" si="44"/>
        <v>0</v>
      </c>
      <c r="G274" s="101" t="str">
        <f t="shared" si="43"/>
        <v>ATTENZIONE: problema inserimento valore</v>
      </c>
      <c r="H274" s="35"/>
      <c r="I274" s="11"/>
      <c r="J274" s="35"/>
      <c r="K274" s="11"/>
      <c r="L274" s="35"/>
    </row>
    <row r="275" spans="3:18" ht="33.75" thickBot="1" x14ac:dyDescent="0.3">
      <c r="C275" s="80" t="s">
        <v>179</v>
      </c>
      <c r="D275" s="105"/>
      <c r="E275" s="5">
        <v>5000</v>
      </c>
      <c r="F275" s="38">
        <f t="shared" si="44"/>
        <v>0</v>
      </c>
      <c r="G275" s="101" t="str">
        <f t="shared" si="43"/>
        <v>ATTENZIONE: problema inserimento valore</v>
      </c>
      <c r="H275" s="3"/>
      <c r="I275" s="11"/>
      <c r="J275" s="35"/>
      <c r="K275" s="11"/>
      <c r="L275" s="35"/>
    </row>
    <row r="276" spans="3:18" ht="17.25" thickBot="1" x14ac:dyDescent="0.3">
      <c r="C276" s="28"/>
      <c r="D276" s="50"/>
      <c r="E276" s="49"/>
      <c r="F276" s="102"/>
      <c r="G276" s="32">
        <f>TRUNC(SUM(F267:F269),2)</f>
        <v>0</v>
      </c>
      <c r="H276" s="83" t="s">
        <v>282</v>
      </c>
      <c r="I276" s="11"/>
      <c r="J276" s="35"/>
      <c r="K276" s="11"/>
      <c r="L276" s="35"/>
    </row>
    <row r="277" spans="3:18" ht="17.25" thickBot="1" x14ac:dyDescent="0.3">
      <c r="C277" s="28"/>
      <c r="D277" s="50"/>
      <c r="E277" s="49"/>
      <c r="F277" s="102"/>
      <c r="G277" s="32">
        <f>TRUNC(SUM(F270:F272),2)</f>
        <v>0</v>
      </c>
      <c r="H277" s="83" t="s">
        <v>283</v>
      </c>
      <c r="I277" s="11"/>
      <c r="J277" s="35"/>
      <c r="K277" s="11"/>
      <c r="L277" s="35"/>
    </row>
    <row r="278" spans="3:18" ht="17.25" thickBot="1" x14ac:dyDescent="0.3">
      <c r="C278" s="28"/>
      <c r="D278" s="50"/>
      <c r="E278" s="49"/>
      <c r="F278" s="102"/>
      <c r="G278" s="32">
        <f>TRUNC(SUM(F273:F275),2)</f>
        <v>0</v>
      </c>
      <c r="H278" s="83" t="s">
        <v>284</v>
      </c>
      <c r="I278" s="11"/>
      <c r="J278" s="35"/>
      <c r="K278" s="11"/>
      <c r="L278" s="35"/>
    </row>
    <row r="279" spans="3:18" ht="17.25" thickBot="1" x14ac:dyDescent="0.3">
      <c r="C279" s="17"/>
      <c r="G279" s="42"/>
      <c r="H279" s="42"/>
      <c r="I279" s="79"/>
      <c r="J279" s="79"/>
      <c r="K279" s="79"/>
      <c r="L279" s="79"/>
      <c r="M279" s="79"/>
      <c r="N279" s="79"/>
      <c r="O279" s="79"/>
      <c r="P279" s="79"/>
      <c r="Q279" s="79"/>
      <c r="R279" s="79"/>
    </row>
    <row r="280" spans="3:18" ht="66.75" customHeight="1" thickBot="1" x14ac:dyDescent="0.3">
      <c r="C280" s="126" t="s">
        <v>206</v>
      </c>
      <c r="D280" s="122" t="s">
        <v>180</v>
      </c>
      <c r="E280" s="122" t="s">
        <v>182</v>
      </c>
      <c r="F280" s="122" t="s">
        <v>11</v>
      </c>
      <c r="G280" s="77"/>
      <c r="H280" s="77"/>
      <c r="I280" s="77"/>
      <c r="J280" s="77"/>
      <c r="K280" s="77"/>
      <c r="L280" s="77"/>
      <c r="M280" s="77"/>
      <c r="N280" s="77"/>
      <c r="O280" s="77"/>
      <c r="P280" s="77"/>
      <c r="Q280" s="77"/>
      <c r="R280" s="77"/>
    </row>
    <row r="281" spans="3:18" ht="17.25" thickBot="1" x14ac:dyDescent="0.3">
      <c r="C281" s="126"/>
      <c r="D281" s="122"/>
      <c r="E281" s="122"/>
      <c r="F281" s="122"/>
      <c r="G281" s="77"/>
      <c r="H281" s="77"/>
      <c r="I281" s="77"/>
      <c r="J281" s="77"/>
      <c r="K281" s="77"/>
      <c r="L281" s="77"/>
      <c r="M281" s="77"/>
      <c r="N281" s="77"/>
      <c r="O281" s="77"/>
      <c r="P281" s="77"/>
      <c r="Q281" s="77"/>
      <c r="R281" s="77"/>
    </row>
    <row r="282" spans="3:18" ht="17.25" thickBot="1" x14ac:dyDescent="0.3">
      <c r="C282" s="80" t="s">
        <v>151</v>
      </c>
      <c r="D282" s="105"/>
      <c r="E282" s="62">
        <v>300</v>
      </c>
      <c r="F282" s="38">
        <f>D282*E282</f>
        <v>0</v>
      </c>
      <c r="G282" s="101" t="str">
        <f t="shared" ref="G282:G286" si="45">IF(D282="","ATTENZIONE: problema inserimento valore","")</f>
        <v>ATTENZIONE: problema inserimento valore</v>
      </c>
      <c r="J282" s="35"/>
      <c r="K282" s="11"/>
      <c r="L282" s="35"/>
      <c r="M282" s="11"/>
      <c r="N282" s="35"/>
      <c r="O282" s="11"/>
      <c r="P282" s="35"/>
      <c r="Q282" s="11"/>
      <c r="R282" s="35"/>
    </row>
    <row r="283" spans="3:18" ht="17.25" thickBot="1" x14ac:dyDescent="0.3">
      <c r="C283" s="80" t="s">
        <v>152</v>
      </c>
      <c r="D283" s="105"/>
      <c r="E283" s="62">
        <v>150</v>
      </c>
      <c r="F283" s="38">
        <f t="shared" ref="F283:F286" si="46">D283*E283</f>
        <v>0</v>
      </c>
      <c r="G283" s="101" t="str">
        <f t="shared" si="45"/>
        <v>ATTENZIONE: problema inserimento valore</v>
      </c>
      <c r="J283" s="35"/>
      <c r="K283" s="11"/>
      <c r="L283" s="35"/>
      <c r="M283" s="11"/>
      <c r="N283" s="35"/>
      <c r="O283" s="11"/>
      <c r="P283" s="35"/>
      <c r="Q283" s="11"/>
      <c r="R283" s="35"/>
    </row>
    <row r="284" spans="3:18" ht="17.25" thickBot="1" x14ac:dyDescent="0.3">
      <c r="C284" s="80" t="s">
        <v>153</v>
      </c>
      <c r="D284" s="105"/>
      <c r="E284" s="62">
        <v>50</v>
      </c>
      <c r="F284" s="38">
        <f t="shared" si="46"/>
        <v>0</v>
      </c>
      <c r="G284" s="101" t="str">
        <f t="shared" si="45"/>
        <v>ATTENZIONE: problema inserimento valore</v>
      </c>
      <c r="J284" s="35"/>
      <c r="L284" s="35"/>
      <c r="M284" s="11"/>
      <c r="N284" s="35"/>
      <c r="O284" s="11"/>
      <c r="P284" s="35"/>
      <c r="Q284" s="11"/>
      <c r="R284" s="35"/>
    </row>
    <row r="285" spans="3:18" ht="33.75" thickBot="1" x14ac:dyDescent="0.3">
      <c r="C285" s="80" t="s">
        <v>154</v>
      </c>
      <c r="D285" s="105"/>
      <c r="E285" s="91">
        <v>60</v>
      </c>
      <c r="F285" s="38">
        <f t="shared" si="46"/>
        <v>0</v>
      </c>
      <c r="G285" s="101" t="str">
        <f t="shared" si="45"/>
        <v>ATTENZIONE: problema inserimento valore</v>
      </c>
      <c r="J285" s="35"/>
      <c r="K285" s="11"/>
      <c r="L285" s="35"/>
      <c r="M285" s="11"/>
      <c r="N285" s="35"/>
      <c r="O285" s="11"/>
      <c r="P285" s="35"/>
      <c r="Q285" s="11"/>
      <c r="R285" s="35"/>
    </row>
    <row r="286" spans="3:18" ht="33.75" thickBot="1" x14ac:dyDescent="0.3">
      <c r="C286" s="80" t="s">
        <v>155</v>
      </c>
      <c r="D286" s="105"/>
      <c r="E286" s="91">
        <v>30</v>
      </c>
      <c r="F286" s="38">
        <f t="shared" si="46"/>
        <v>0</v>
      </c>
      <c r="G286" s="101" t="str">
        <f t="shared" si="45"/>
        <v>ATTENZIONE: problema inserimento valore</v>
      </c>
      <c r="J286" s="35"/>
      <c r="K286" s="11"/>
      <c r="L286" s="35"/>
      <c r="M286" s="11"/>
      <c r="N286" s="35"/>
      <c r="O286" s="11"/>
      <c r="P286" s="35"/>
      <c r="Q286" s="11"/>
      <c r="R286" s="35"/>
    </row>
    <row r="287" spans="3:18" ht="17.25" thickBot="1" x14ac:dyDescent="0.3">
      <c r="C287" s="28"/>
      <c r="D287" s="50"/>
      <c r="E287" s="85" t="s">
        <v>281</v>
      </c>
      <c r="F287" s="32">
        <f>TRUNC(SUM(F282:F286),2)</f>
        <v>0</v>
      </c>
      <c r="G287" s="35"/>
      <c r="J287" s="35"/>
      <c r="K287" s="11"/>
      <c r="L287" s="35"/>
      <c r="M287" s="11"/>
      <c r="N287" s="35"/>
      <c r="O287" s="11"/>
      <c r="P287" s="35"/>
      <c r="Q287" s="11"/>
      <c r="R287" s="35"/>
    </row>
    <row r="288" spans="3:18" ht="17.25" thickBot="1" x14ac:dyDescent="0.3">
      <c r="P288"/>
    </row>
    <row r="289" spans="3:14" ht="49.5" customHeight="1" thickBot="1" x14ac:dyDescent="0.3">
      <c r="C289" s="120" t="s">
        <v>207</v>
      </c>
      <c r="D289" s="122" t="s">
        <v>180</v>
      </c>
      <c r="E289" s="122" t="s">
        <v>182</v>
      </c>
      <c r="F289" s="122" t="s">
        <v>11</v>
      </c>
      <c r="G289" s="3"/>
      <c r="H289" s="3"/>
      <c r="N289"/>
    </row>
    <row r="290" spans="3:14" ht="17.25" thickBot="1" x14ac:dyDescent="0.3">
      <c r="C290" s="121"/>
      <c r="D290" s="122"/>
      <c r="E290" s="122"/>
      <c r="F290" s="122"/>
      <c r="G290" s="3"/>
      <c r="H290" s="3"/>
    </row>
    <row r="291" spans="3:14" ht="17.25" thickBot="1" x14ac:dyDescent="0.3">
      <c r="C291" s="81" t="s">
        <v>3</v>
      </c>
      <c r="D291" s="47"/>
      <c r="E291" s="47"/>
      <c r="F291" s="48"/>
      <c r="G291" s="3"/>
      <c r="H291" s="3"/>
    </row>
    <row r="292" spans="3:14" ht="33.75" thickBot="1" x14ac:dyDescent="0.3">
      <c r="C292" s="18" t="s">
        <v>208</v>
      </c>
      <c r="D292" s="107"/>
      <c r="E292" s="5">
        <v>2310</v>
      </c>
      <c r="F292" s="6">
        <f>E292*D292</f>
        <v>0</v>
      </c>
      <c r="G292" s="101" t="str">
        <f t="shared" ref="G292:G293" si="47">IF(D292="","ATTENZIONE: problema inserimento valore","")</f>
        <v>ATTENZIONE: problema inserimento valore</v>
      </c>
      <c r="H292" s="9"/>
    </row>
    <row r="293" spans="3:14" ht="33.75" thickBot="1" x14ac:dyDescent="0.3">
      <c r="C293" s="18" t="s">
        <v>209</v>
      </c>
      <c r="D293" s="107"/>
      <c r="E293" s="5">
        <v>77</v>
      </c>
      <c r="F293" s="6">
        <f>E293*D293</f>
        <v>0</v>
      </c>
      <c r="G293" s="101" t="str">
        <f t="shared" si="47"/>
        <v>ATTENZIONE: problema inserimento valore</v>
      </c>
      <c r="H293" s="9"/>
    </row>
    <row r="294" spans="3:14" ht="17.25" thickBot="1" x14ac:dyDescent="0.3">
      <c r="C294" s="81" t="s">
        <v>4</v>
      </c>
      <c r="D294" s="47"/>
      <c r="E294" s="47"/>
      <c r="F294" s="48"/>
      <c r="G294" s="3"/>
      <c r="H294" s="10"/>
    </row>
    <row r="295" spans="3:14" ht="33.75" thickBot="1" x14ac:dyDescent="0.3">
      <c r="C295" s="18" t="s">
        <v>210</v>
      </c>
      <c r="D295" s="107"/>
      <c r="E295" s="5">
        <v>2310</v>
      </c>
      <c r="F295" s="6">
        <f t="shared" ref="F295:F296" si="48">E295*D295</f>
        <v>0</v>
      </c>
      <c r="G295" s="101" t="str">
        <f t="shared" ref="G295:G296" si="49">IF(D295="","ATTENZIONE: problema inserimento valore","")</f>
        <v>ATTENZIONE: problema inserimento valore</v>
      </c>
      <c r="H295" s="9"/>
    </row>
    <row r="296" spans="3:14" ht="33.75" thickBot="1" x14ac:dyDescent="0.3">
      <c r="C296" s="18" t="s">
        <v>211</v>
      </c>
      <c r="D296" s="107"/>
      <c r="E296" s="5">
        <v>77</v>
      </c>
      <c r="F296" s="6">
        <f t="shared" si="48"/>
        <v>0</v>
      </c>
      <c r="G296" s="101" t="str">
        <f t="shared" si="49"/>
        <v>ATTENZIONE: problema inserimento valore</v>
      </c>
      <c r="H296" s="9"/>
    </row>
    <row r="297" spans="3:14" ht="17.25" thickBot="1" x14ac:dyDescent="0.3">
      <c r="C297" s="81" t="s">
        <v>5</v>
      </c>
      <c r="D297" s="47"/>
      <c r="E297" s="47"/>
      <c r="F297" s="48"/>
      <c r="G297" s="3"/>
      <c r="H297" s="10"/>
    </row>
    <row r="298" spans="3:14" ht="33.75" thickBot="1" x14ac:dyDescent="0.3">
      <c r="C298" s="18" t="s">
        <v>212</v>
      </c>
      <c r="D298" s="107"/>
      <c r="E298" s="5">
        <v>1155</v>
      </c>
      <c r="F298" s="6">
        <f t="shared" ref="F298:F300" si="50">E298*D298</f>
        <v>0</v>
      </c>
      <c r="G298" s="101" t="str">
        <f t="shared" ref="G298:G300" si="51">IF(D298="","ATTENZIONE: problema inserimento valore","")</f>
        <v>ATTENZIONE: problema inserimento valore</v>
      </c>
      <c r="H298" s="9"/>
    </row>
    <row r="299" spans="3:14" ht="50.25" thickBot="1" x14ac:dyDescent="0.3">
      <c r="C299" s="18" t="s">
        <v>213</v>
      </c>
      <c r="D299" s="107"/>
      <c r="E299" s="5">
        <v>308</v>
      </c>
      <c r="F299" s="6">
        <f t="shared" si="50"/>
        <v>0</v>
      </c>
      <c r="G299" s="101" t="str">
        <f t="shared" si="51"/>
        <v>ATTENZIONE: problema inserimento valore</v>
      </c>
      <c r="H299" s="9"/>
    </row>
    <row r="300" spans="3:14" ht="16.5" customHeight="1" thickBot="1" x14ac:dyDescent="0.3">
      <c r="C300" s="18" t="s">
        <v>214</v>
      </c>
      <c r="D300" s="107"/>
      <c r="E300" s="5">
        <v>77</v>
      </c>
      <c r="F300" s="6">
        <f t="shared" si="50"/>
        <v>0</v>
      </c>
      <c r="G300" s="101" t="str">
        <f t="shared" si="51"/>
        <v>ATTENZIONE: problema inserimento valore</v>
      </c>
      <c r="H300" s="9"/>
    </row>
    <row r="301" spans="3:14" ht="17.25" thickBot="1" x14ac:dyDescent="0.3">
      <c r="C301" s="81" t="s">
        <v>6</v>
      </c>
      <c r="D301" s="47"/>
      <c r="E301" s="47"/>
      <c r="F301" s="48"/>
      <c r="G301" s="3"/>
      <c r="H301" s="10"/>
    </row>
    <row r="302" spans="3:14" ht="33.75" thickBot="1" x14ac:dyDescent="0.3">
      <c r="C302" s="18" t="s">
        <v>215</v>
      </c>
      <c r="D302" s="107"/>
      <c r="E302" s="5">
        <v>1540</v>
      </c>
      <c r="F302" s="6">
        <f t="shared" ref="F302:F304" si="52">E302*D302</f>
        <v>0</v>
      </c>
      <c r="G302" s="101" t="str">
        <f t="shared" ref="G302:G304" si="53">IF(D302="","ATTENZIONE: problema inserimento valore","")</f>
        <v>ATTENZIONE: problema inserimento valore</v>
      </c>
      <c r="H302" s="9"/>
    </row>
    <row r="303" spans="3:14" ht="50.25" thickBot="1" x14ac:dyDescent="0.3">
      <c r="C303" s="18" t="s">
        <v>216</v>
      </c>
      <c r="D303" s="107"/>
      <c r="E303" s="5">
        <v>308</v>
      </c>
      <c r="F303" s="6">
        <f t="shared" si="52"/>
        <v>0</v>
      </c>
      <c r="G303" s="101" t="str">
        <f t="shared" si="53"/>
        <v>ATTENZIONE: problema inserimento valore</v>
      </c>
      <c r="H303" s="9"/>
    </row>
    <row r="304" spans="3:14" ht="33.75" thickBot="1" x14ac:dyDescent="0.3">
      <c r="C304" s="18" t="s">
        <v>217</v>
      </c>
      <c r="D304" s="107"/>
      <c r="E304" s="5">
        <v>77</v>
      </c>
      <c r="F304" s="6">
        <f t="shared" si="52"/>
        <v>0</v>
      </c>
      <c r="G304" s="101" t="str">
        <f t="shared" si="53"/>
        <v>ATTENZIONE: problema inserimento valore</v>
      </c>
      <c r="H304" s="9"/>
    </row>
    <row r="305" spans="3:8" ht="17.25" thickBot="1" x14ac:dyDescent="0.3">
      <c r="C305" s="81" t="s">
        <v>7</v>
      </c>
      <c r="D305" s="47"/>
      <c r="E305" s="47"/>
      <c r="F305" s="48"/>
      <c r="G305" s="3"/>
      <c r="H305" s="10"/>
    </row>
    <row r="306" spans="3:8" ht="33.75" thickBot="1" x14ac:dyDescent="0.3">
      <c r="C306" s="18" t="s">
        <v>218</v>
      </c>
      <c r="D306" s="107"/>
      <c r="E306" s="5">
        <v>655</v>
      </c>
      <c r="F306" s="6">
        <f t="shared" ref="F306:F308" si="54">E306*D306</f>
        <v>0</v>
      </c>
      <c r="G306" s="101" t="str">
        <f t="shared" ref="G306:G308" si="55">IF(D306="","ATTENZIONE: problema inserimento valore","")</f>
        <v>ATTENZIONE: problema inserimento valore</v>
      </c>
      <c r="H306" s="9"/>
    </row>
    <row r="307" spans="3:8" ht="50.25" thickBot="1" x14ac:dyDescent="0.3">
      <c r="C307" s="18" t="s">
        <v>219</v>
      </c>
      <c r="D307" s="107"/>
      <c r="E307" s="5">
        <v>308</v>
      </c>
      <c r="F307" s="6">
        <f t="shared" si="54"/>
        <v>0</v>
      </c>
      <c r="G307" s="101" t="str">
        <f t="shared" si="55"/>
        <v>ATTENZIONE: problema inserimento valore</v>
      </c>
      <c r="H307" s="9"/>
    </row>
    <row r="308" spans="3:8" ht="33.75" thickBot="1" x14ac:dyDescent="0.3">
      <c r="C308" s="18" t="s">
        <v>220</v>
      </c>
      <c r="D308" s="107"/>
      <c r="E308" s="5">
        <v>77</v>
      </c>
      <c r="F308" s="6">
        <f t="shared" si="54"/>
        <v>0</v>
      </c>
      <c r="G308" s="101" t="str">
        <f t="shared" si="55"/>
        <v>ATTENZIONE: problema inserimento valore</v>
      </c>
      <c r="H308" s="9"/>
    </row>
    <row r="309" spans="3:8" ht="17.25" thickBot="1" x14ac:dyDescent="0.3">
      <c r="C309" s="81" t="s">
        <v>8</v>
      </c>
      <c r="D309" s="47"/>
      <c r="E309" s="47"/>
      <c r="F309" s="48"/>
      <c r="G309" s="3"/>
      <c r="H309" s="10"/>
    </row>
    <row r="310" spans="3:8" ht="33.75" thickBot="1" x14ac:dyDescent="0.3">
      <c r="C310" s="18" t="s">
        <v>221</v>
      </c>
      <c r="D310" s="107"/>
      <c r="E310" s="5">
        <v>385</v>
      </c>
      <c r="F310" s="6">
        <f t="shared" ref="F310:F312" si="56">E310*D310</f>
        <v>0</v>
      </c>
      <c r="G310" s="101" t="str">
        <f t="shared" ref="G310:G312" si="57">IF(D310="","ATTENZIONE: problema inserimento valore","")</f>
        <v>ATTENZIONE: problema inserimento valore</v>
      </c>
      <c r="H310" s="9"/>
    </row>
    <row r="311" spans="3:8" ht="50.25" thickBot="1" x14ac:dyDescent="0.3">
      <c r="C311" s="18" t="s">
        <v>222</v>
      </c>
      <c r="D311" s="107"/>
      <c r="E311" s="5">
        <v>308</v>
      </c>
      <c r="F311" s="6">
        <f t="shared" si="56"/>
        <v>0</v>
      </c>
      <c r="G311" s="101" t="str">
        <f t="shared" si="57"/>
        <v>ATTENZIONE: problema inserimento valore</v>
      </c>
      <c r="H311" s="9"/>
    </row>
    <row r="312" spans="3:8" ht="33.75" thickBot="1" x14ac:dyDescent="0.3">
      <c r="C312" s="18" t="s">
        <v>223</v>
      </c>
      <c r="D312" s="107"/>
      <c r="E312" s="5">
        <v>77</v>
      </c>
      <c r="F312" s="6">
        <f t="shared" si="56"/>
        <v>0</v>
      </c>
      <c r="G312" s="101" t="str">
        <f t="shared" si="57"/>
        <v>ATTENZIONE: problema inserimento valore</v>
      </c>
      <c r="H312" s="9"/>
    </row>
    <row r="313" spans="3:8" ht="17.25" thickBot="1" x14ac:dyDescent="0.3">
      <c r="C313" s="81" t="s">
        <v>15</v>
      </c>
      <c r="D313" s="58"/>
      <c r="E313" s="59"/>
      <c r="F313" s="60"/>
      <c r="G313" s="3"/>
      <c r="H313" s="9"/>
    </row>
    <row r="314" spans="3:8" ht="33.75" thickBot="1" x14ac:dyDescent="0.3">
      <c r="C314" s="18" t="s">
        <v>224</v>
      </c>
      <c r="D314" s="107"/>
      <c r="E314" s="5">
        <v>1540</v>
      </c>
      <c r="F314" s="6">
        <f t="shared" ref="F314:F317" si="58">E314*D314</f>
        <v>0</v>
      </c>
      <c r="G314" s="101" t="str">
        <f t="shared" ref="G314:G317" si="59">IF(D314="","ATTENZIONE: problema inserimento valore","")</f>
        <v>ATTENZIONE: problema inserimento valore</v>
      </c>
      <c r="H314" s="9"/>
    </row>
    <row r="315" spans="3:8" ht="33.75" thickBot="1" x14ac:dyDescent="0.3">
      <c r="C315" s="18" t="s">
        <v>225</v>
      </c>
      <c r="D315" s="107"/>
      <c r="E315" s="5">
        <v>9240</v>
      </c>
      <c r="F315" s="6">
        <f t="shared" si="58"/>
        <v>0</v>
      </c>
      <c r="G315" s="101" t="str">
        <f t="shared" si="59"/>
        <v>ATTENZIONE: problema inserimento valore</v>
      </c>
      <c r="H315" s="9"/>
    </row>
    <row r="316" spans="3:8" ht="33.75" thickBot="1" x14ac:dyDescent="0.3">
      <c r="C316" s="18" t="s">
        <v>226</v>
      </c>
      <c r="D316" s="107"/>
      <c r="E316" s="5">
        <v>1001</v>
      </c>
      <c r="F316" s="6">
        <f t="shared" si="58"/>
        <v>0</v>
      </c>
      <c r="G316" s="101" t="str">
        <f t="shared" si="59"/>
        <v>ATTENZIONE: problema inserimento valore</v>
      </c>
      <c r="H316" s="9"/>
    </row>
    <row r="317" spans="3:8" ht="33.75" thickBot="1" x14ac:dyDescent="0.3">
      <c r="C317" s="18" t="s">
        <v>227</v>
      </c>
      <c r="D317" s="107"/>
      <c r="E317" s="5">
        <v>385</v>
      </c>
      <c r="F317" s="6">
        <f t="shared" si="58"/>
        <v>0</v>
      </c>
      <c r="G317" s="101" t="str">
        <f t="shared" si="59"/>
        <v>ATTENZIONE: problema inserimento valore</v>
      </c>
      <c r="H317" s="9"/>
    </row>
    <row r="318" spans="3:8" ht="17.25" thickBot="1" x14ac:dyDescent="0.3">
      <c r="C318" s="81" t="s">
        <v>0</v>
      </c>
      <c r="D318" s="47"/>
      <c r="E318" s="47"/>
      <c r="F318" s="48"/>
      <c r="G318" s="3"/>
      <c r="H318" s="10"/>
    </row>
    <row r="319" spans="3:8" ht="33.75" thickBot="1" x14ac:dyDescent="0.3">
      <c r="C319" s="18" t="s">
        <v>293</v>
      </c>
      <c r="D319" s="107"/>
      <c r="E319" s="5">
        <v>100</v>
      </c>
      <c r="F319" s="6">
        <f t="shared" ref="F319:F324" si="60">E319*D319</f>
        <v>0</v>
      </c>
      <c r="G319" s="101" t="str">
        <f t="shared" ref="G319:G324" si="61">IF(D319="","ATTENZIONE: problema inserimento valore","")</f>
        <v>ATTENZIONE: problema inserimento valore</v>
      </c>
      <c r="H319" s="9"/>
    </row>
    <row r="320" spans="3:8" ht="33.75" thickBot="1" x14ac:dyDescent="0.3">
      <c r="C320" s="18" t="s">
        <v>228</v>
      </c>
      <c r="D320" s="107"/>
      <c r="E320" s="5">
        <v>77</v>
      </c>
      <c r="F320" s="6">
        <f t="shared" si="60"/>
        <v>0</v>
      </c>
      <c r="G320" s="101" t="str">
        <f t="shared" si="61"/>
        <v>ATTENZIONE: problema inserimento valore</v>
      </c>
      <c r="H320" s="9"/>
    </row>
    <row r="321" spans="3:8" ht="33.75" thickBot="1" x14ac:dyDescent="0.3">
      <c r="C321" s="18" t="s">
        <v>229</v>
      </c>
      <c r="D321" s="107"/>
      <c r="E321" s="5">
        <v>77</v>
      </c>
      <c r="F321" s="6">
        <f t="shared" si="60"/>
        <v>0</v>
      </c>
      <c r="G321" s="101" t="str">
        <f t="shared" si="61"/>
        <v>ATTENZIONE: problema inserimento valore</v>
      </c>
      <c r="H321" s="9"/>
    </row>
    <row r="322" spans="3:8" ht="33.75" thickBot="1" x14ac:dyDescent="0.3">
      <c r="C322" s="18" t="s">
        <v>230</v>
      </c>
      <c r="D322" s="107"/>
      <c r="E322" s="5">
        <v>39</v>
      </c>
      <c r="F322" s="6">
        <f t="shared" si="60"/>
        <v>0</v>
      </c>
      <c r="G322" s="101" t="str">
        <f t="shared" si="61"/>
        <v>ATTENZIONE: problema inserimento valore</v>
      </c>
      <c r="H322" s="9"/>
    </row>
    <row r="323" spans="3:8" ht="33.75" thickBot="1" x14ac:dyDescent="0.3">
      <c r="C323" s="18" t="s">
        <v>231</v>
      </c>
      <c r="D323" s="107"/>
      <c r="E323" s="5">
        <v>39</v>
      </c>
      <c r="F323" s="6">
        <f t="shared" si="60"/>
        <v>0</v>
      </c>
      <c r="G323" s="101" t="str">
        <f t="shared" si="61"/>
        <v>ATTENZIONE: problema inserimento valore</v>
      </c>
      <c r="H323" s="9"/>
    </row>
    <row r="324" spans="3:8" ht="33.75" thickBot="1" x14ac:dyDescent="0.3">
      <c r="C324" s="18" t="s">
        <v>232</v>
      </c>
      <c r="D324" s="107"/>
      <c r="E324" s="5">
        <v>54</v>
      </c>
      <c r="F324" s="6">
        <f t="shared" si="60"/>
        <v>0</v>
      </c>
      <c r="G324" s="101" t="str">
        <f t="shared" si="61"/>
        <v>ATTENZIONE: problema inserimento valore</v>
      </c>
      <c r="H324" s="9"/>
    </row>
    <row r="325" spans="3:8" ht="17.25" thickBot="1" x14ac:dyDescent="0.3">
      <c r="C325" s="81" t="s">
        <v>1</v>
      </c>
      <c r="D325" s="47"/>
      <c r="E325" s="47"/>
      <c r="F325" s="48"/>
      <c r="G325" s="3"/>
      <c r="H325" s="10"/>
    </row>
    <row r="326" spans="3:8" ht="33.75" thickBot="1" x14ac:dyDescent="0.3">
      <c r="C326" s="18" t="s">
        <v>295</v>
      </c>
      <c r="D326" s="107"/>
      <c r="E326" s="5">
        <v>139</v>
      </c>
      <c r="F326" s="6">
        <f t="shared" ref="F326:F331" si="62">E326*D326</f>
        <v>0</v>
      </c>
      <c r="G326" s="101" t="str">
        <f t="shared" ref="G326:G331" si="63">IF(D326="","ATTENZIONE: problema inserimento valore","")</f>
        <v>ATTENZIONE: problema inserimento valore</v>
      </c>
      <c r="H326" s="9"/>
    </row>
    <row r="327" spans="3:8" ht="33.75" thickBot="1" x14ac:dyDescent="0.3">
      <c r="C327" s="18" t="s">
        <v>233</v>
      </c>
      <c r="D327" s="107"/>
      <c r="E327" s="5">
        <v>77</v>
      </c>
      <c r="F327" s="6">
        <f t="shared" si="62"/>
        <v>0</v>
      </c>
      <c r="G327" s="101" t="str">
        <f t="shared" si="63"/>
        <v>ATTENZIONE: problema inserimento valore</v>
      </c>
      <c r="H327" s="9"/>
    </row>
    <row r="328" spans="3:8" ht="33.75" thickBot="1" x14ac:dyDescent="0.3">
      <c r="C328" s="18" t="s">
        <v>234</v>
      </c>
      <c r="D328" s="107"/>
      <c r="E328" s="5">
        <v>116</v>
      </c>
      <c r="F328" s="6">
        <f t="shared" si="62"/>
        <v>0</v>
      </c>
      <c r="G328" s="101" t="str">
        <f t="shared" si="63"/>
        <v>ATTENZIONE: problema inserimento valore</v>
      </c>
      <c r="H328" s="9"/>
    </row>
    <row r="329" spans="3:8" ht="33.75" thickBot="1" x14ac:dyDescent="0.3">
      <c r="C329" s="18" t="s">
        <v>235</v>
      </c>
      <c r="D329" s="107"/>
      <c r="E329" s="5">
        <v>39</v>
      </c>
      <c r="F329" s="6">
        <f t="shared" si="62"/>
        <v>0</v>
      </c>
      <c r="G329" s="101" t="str">
        <f t="shared" si="63"/>
        <v>ATTENZIONE: problema inserimento valore</v>
      </c>
      <c r="H329" s="9"/>
    </row>
    <row r="330" spans="3:8" ht="33.75" thickBot="1" x14ac:dyDescent="0.3">
      <c r="C330" s="18" t="s">
        <v>236</v>
      </c>
      <c r="D330" s="107"/>
      <c r="E330" s="5">
        <v>39</v>
      </c>
      <c r="F330" s="6">
        <f t="shared" si="62"/>
        <v>0</v>
      </c>
      <c r="G330" s="101" t="str">
        <f t="shared" si="63"/>
        <v>ATTENZIONE: problema inserimento valore</v>
      </c>
      <c r="H330" s="9"/>
    </row>
    <row r="331" spans="3:8" ht="33.75" thickBot="1" x14ac:dyDescent="0.3">
      <c r="C331" s="18" t="s">
        <v>237</v>
      </c>
      <c r="D331" s="107"/>
      <c r="E331" s="5">
        <v>39</v>
      </c>
      <c r="F331" s="6">
        <f t="shared" si="62"/>
        <v>0</v>
      </c>
      <c r="G331" s="101" t="str">
        <f t="shared" si="63"/>
        <v>ATTENZIONE: problema inserimento valore</v>
      </c>
      <c r="H331" s="9"/>
    </row>
    <row r="332" spans="3:8" ht="17.25" thickBot="1" x14ac:dyDescent="0.3">
      <c r="C332" s="81" t="s">
        <v>2</v>
      </c>
      <c r="D332" s="47"/>
      <c r="E332" s="47"/>
      <c r="F332" s="48"/>
      <c r="G332" s="3"/>
      <c r="H332" s="10"/>
    </row>
    <row r="333" spans="3:8" ht="33.75" thickBot="1" x14ac:dyDescent="0.3">
      <c r="C333" s="18" t="s">
        <v>294</v>
      </c>
      <c r="D333" s="107"/>
      <c r="E333" s="5">
        <v>39</v>
      </c>
      <c r="F333" s="6">
        <f t="shared" ref="F333:F338" si="64">E333*D333</f>
        <v>0</v>
      </c>
      <c r="G333" s="101" t="str">
        <f t="shared" ref="G333:G338" si="65">IF(D333="","ATTENZIONE: problema inserimento valore","")</f>
        <v>ATTENZIONE: problema inserimento valore</v>
      </c>
      <c r="H333" s="9"/>
    </row>
    <row r="334" spans="3:8" ht="33.75" thickBot="1" x14ac:dyDescent="0.3">
      <c r="C334" s="18" t="s">
        <v>238</v>
      </c>
      <c r="D334" s="107"/>
      <c r="E334" s="5">
        <v>77</v>
      </c>
      <c r="F334" s="6">
        <f t="shared" si="64"/>
        <v>0</v>
      </c>
      <c r="G334" s="101" t="str">
        <f t="shared" si="65"/>
        <v>ATTENZIONE: problema inserimento valore</v>
      </c>
      <c r="H334" s="9"/>
    </row>
    <row r="335" spans="3:8" ht="33.75" thickBot="1" x14ac:dyDescent="0.3">
      <c r="C335" s="18" t="s">
        <v>239</v>
      </c>
      <c r="D335" s="107"/>
      <c r="E335" s="5">
        <v>39</v>
      </c>
      <c r="F335" s="6">
        <f t="shared" si="64"/>
        <v>0</v>
      </c>
      <c r="G335" s="101" t="str">
        <f t="shared" si="65"/>
        <v>ATTENZIONE: problema inserimento valore</v>
      </c>
      <c r="H335" s="9"/>
    </row>
    <row r="336" spans="3:8" ht="33.75" thickBot="1" x14ac:dyDescent="0.3">
      <c r="C336" s="18" t="s">
        <v>240</v>
      </c>
      <c r="D336" s="107"/>
      <c r="E336" s="5">
        <v>39</v>
      </c>
      <c r="F336" s="6">
        <f t="shared" si="64"/>
        <v>0</v>
      </c>
      <c r="G336" s="101" t="str">
        <f t="shared" si="65"/>
        <v>ATTENZIONE: problema inserimento valore</v>
      </c>
      <c r="H336" s="9"/>
    </row>
    <row r="337" spans="3:14" ht="33.75" thickBot="1" x14ac:dyDescent="0.3">
      <c r="C337" s="18" t="s">
        <v>241</v>
      </c>
      <c r="D337" s="107"/>
      <c r="E337" s="5">
        <v>39</v>
      </c>
      <c r="F337" s="6">
        <f t="shared" si="64"/>
        <v>0</v>
      </c>
      <c r="G337" s="101" t="str">
        <f t="shared" si="65"/>
        <v>ATTENZIONE: problema inserimento valore</v>
      </c>
      <c r="H337" s="9"/>
    </row>
    <row r="338" spans="3:14" ht="33.75" thickBot="1" x14ac:dyDescent="0.3">
      <c r="C338" s="18" t="s">
        <v>242</v>
      </c>
      <c r="D338" s="107"/>
      <c r="E338" s="5">
        <v>154</v>
      </c>
      <c r="F338" s="6">
        <f t="shared" si="64"/>
        <v>0</v>
      </c>
      <c r="G338" s="101" t="str">
        <f t="shared" si="65"/>
        <v>ATTENZIONE: problema inserimento valore</v>
      </c>
      <c r="H338" s="9"/>
    </row>
    <row r="339" spans="3:14" ht="17.25" thickBot="1" x14ac:dyDescent="0.3">
      <c r="C339" s="81" t="s">
        <v>16</v>
      </c>
      <c r="D339" s="56"/>
      <c r="E339" s="57"/>
      <c r="F339" s="61"/>
      <c r="G339" s="3"/>
      <c r="H339" s="9"/>
    </row>
    <row r="340" spans="3:14" ht="33.75" thickBot="1" x14ac:dyDescent="0.3">
      <c r="C340" s="18" t="s">
        <v>243</v>
      </c>
      <c r="D340" s="107"/>
      <c r="E340" s="5">
        <v>770</v>
      </c>
      <c r="F340" s="6">
        <f t="shared" ref="F340:F344" si="66">E340*D340</f>
        <v>0</v>
      </c>
      <c r="G340" s="101" t="str">
        <f t="shared" ref="G340:G344" si="67">IF(D340="","ATTENZIONE: problema inserimento valore","")</f>
        <v>ATTENZIONE: problema inserimento valore</v>
      </c>
      <c r="H340" s="9"/>
    </row>
    <row r="341" spans="3:14" ht="33.75" thickBot="1" x14ac:dyDescent="0.3">
      <c r="C341" s="18" t="s">
        <v>244</v>
      </c>
      <c r="D341" s="107"/>
      <c r="E341" s="5">
        <v>4620</v>
      </c>
      <c r="F341" s="6">
        <f t="shared" si="66"/>
        <v>0</v>
      </c>
      <c r="G341" s="101" t="str">
        <f t="shared" si="67"/>
        <v>ATTENZIONE: problema inserimento valore</v>
      </c>
      <c r="H341" s="9"/>
    </row>
    <row r="342" spans="3:14" ht="33.75" thickBot="1" x14ac:dyDescent="0.3">
      <c r="C342" s="18" t="s">
        <v>245</v>
      </c>
      <c r="D342" s="107"/>
      <c r="E342" s="5">
        <v>770</v>
      </c>
      <c r="F342" s="6">
        <f t="shared" si="66"/>
        <v>0</v>
      </c>
      <c r="G342" s="101" t="str">
        <f t="shared" si="67"/>
        <v>ATTENZIONE: problema inserimento valore</v>
      </c>
      <c r="H342" s="9"/>
    </row>
    <row r="343" spans="3:14" ht="33.75" thickBot="1" x14ac:dyDescent="0.3">
      <c r="C343" s="18" t="s">
        <v>246</v>
      </c>
      <c r="D343" s="107"/>
      <c r="E343" s="5">
        <v>308</v>
      </c>
      <c r="F343" s="6">
        <f t="shared" si="66"/>
        <v>0</v>
      </c>
      <c r="G343" s="101" t="str">
        <f t="shared" si="67"/>
        <v>ATTENZIONE: problema inserimento valore</v>
      </c>
      <c r="H343" s="9"/>
    </row>
    <row r="344" spans="3:14" ht="33.75" thickBot="1" x14ac:dyDescent="0.3">
      <c r="C344" s="18" t="s">
        <v>247</v>
      </c>
      <c r="D344" s="107"/>
      <c r="E344" s="5">
        <v>39</v>
      </c>
      <c r="F344" s="6">
        <f t="shared" si="66"/>
        <v>0</v>
      </c>
      <c r="G344" s="101" t="str">
        <f t="shared" si="67"/>
        <v>ATTENZIONE: problema inserimento valore</v>
      </c>
      <c r="H344" s="9"/>
    </row>
    <row r="345" spans="3:14" ht="17.25" thickBot="1" x14ac:dyDescent="0.3">
      <c r="E345" s="85" t="s">
        <v>273</v>
      </c>
      <c r="F345" s="51">
        <f>TRUNC(SUM(F292:F344),2)</f>
        <v>0</v>
      </c>
      <c r="G345" s="3"/>
      <c r="H345" s="3"/>
    </row>
    <row r="346" spans="3:14" x14ac:dyDescent="0.25">
      <c r="H346" s="3"/>
      <c r="I346" s="22"/>
    </row>
    <row r="347" spans="3:14" x14ac:dyDescent="0.25">
      <c r="H347" s="3"/>
      <c r="I347" s="2"/>
      <c r="J347" s="123"/>
      <c r="K347" s="123"/>
    </row>
    <row r="348" spans="3:14" x14ac:dyDescent="0.25">
      <c r="C348" s="124" t="s">
        <v>274</v>
      </c>
      <c r="D348" s="124"/>
      <c r="E348" s="86">
        <f>TRUNC(I143+I113+I94+I60+I26,2)</f>
        <v>0</v>
      </c>
      <c r="H348" s="3"/>
      <c r="J348" s="28"/>
      <c r="K348" s="29"/>
    </row>
    <row r="349" spans="3:14" x14ac:dyDescent="0.25">
      <c r="C349" s="124" t="s">
        <v>275</v>
      </c>
      <c r="D349" s="124"/>
      <c r="E349" s="86">
        <f>TRUNC(F151+F159+F182+F187+F345,2)</f>
        <v>0</v>
      </c>
      <c r="J349" s="30"/>
      <c r="K349" s="29"/>
      <c r="N349" s="2"/>
    </row>
    <row r="350" spans="3:14" x14ac:dyDescent="0.25">
      <c r="C350" s="124" t="s">
        <v>276</v>
      </c>
      <c r="D350" s="124"/>
      <c r="E350" s="86">
        <f>TRUNC(G143+G113+F104+G94+F82+F78+F71+G60+G26+F14,2)</f>
        <v>0</v>
      </c>
      <c r="H350" s="3"/>
      <c r="I350" s="22"/>
      <c r="J350" s="30"/>
      <c r="K350" s="29"/>
      <c r="M350" s="2"/>
    </row>
    <row r="351" spans="3:14" ht="16.5" customHeight="1" x14ac:dyDescent="0.25">
      <c r="C351" s="124" t="s">
        <v>277</v>
      </c>
      <c r="D351" s="124"/>
      <c r="E351" s="86">
        <f>TRUNC(F151+F159+F182+F187,2)</f>
        <v>0</v>
      </c>
      <c r="H351" s="3"/>
      <c r="I351" s="22"/>
      <c r="J351" s="30"/>
      <c r="K351" s="29"/>
    </row>
    <row r="352" spans="3:14" x14ac:dyDescent="0.25">
      <c r="D352" s="3"/>
      <c r="E352" s="15"/>
      <c r="H352" s="3"/>
      <c r="I352" s="22"/>
      <c r="J352" s="30"/>
      <c r="K352" s="29"/>
    </row>
    <row r="353" spans="3:17" x14ac:dyDescent="0.25">
      <c r="C353" s="125" t="s">
        <v>12</v>
      </c>
      <c r="D353" s="125"/>
      <c r="E353" s="15"/>
      <c r="H353" s="3"/>
      <c r="I353" s="22"/>
    </row>
    <row r="354" spans="3:17" x14ac:dyDescent="0.25">
      <c r="C354" s="24" t="s">
        <v>278</v>
      </c>
      <c r="D354" s="37">
        <f>IF(ISERROR(AVERAGE($D$292,$D$295,$D$298,$D$302,$D$306,$D$310,$D$319,$D$326,$D$333)),0,TRUNC(AVERAGE($D$292,$D$295,$D$298,$D$302,$D$306,$D$310,$D$319,$D$326,$D$333),2))</f>
        <v>0</v>
      </c>
      <c r="E354" s="15"/>
      <c r="H354" s="3"/>
      <c r="I354" s="22"/>
      <c r="L354" s="119"/>
      <c r="M354" s="119"/>
      <c r="N354" s="119"/>
      <c r="O354" s="119"/>
      <c r="P354" s="119"/>
      <c r="Q354" s="119"/>
    </row>
    <row r="355" spans="3:17" x14ac:dyDescent="0.25">
      <c r="C355" s="24" t="s">
        <v>279</v>
      </c>
      <c r="D355" s="37">
        <f>IF(ISERROR(AVERAGE(D146:D147)),0,TRUNC(AVERAGE(D146:D147),2))</f>
        <v>0</v>
      </c>
      <c r="E355" s="15"/>
      <c r="H355" s="3"/>
      <c r="I355" s="22"/>
      <c r="K355" s="2"/>
      <c r="L355" s="2"/>
      <c r="M355" s="2"/>
      <c r="N355" s="2"/>
      <c r="O355" s="2"/>
      <c r="P355" s="2"/>
      <c r="Q355" s="2"/>
    </row>
    <row r="356" spans="3:17" x14ac:dyDescent="0.25">
      <c r="C356" s="24" t="s">
        <v>280</v>
      </c>
      <c r="D356" s="37">
        <f>IF(ISERROR(AVERAGE(D155:D158)),0,TRUNC(AVERAGE(D155:D158),2))</f>
        <v>0</v>
      </c>
      <c r="E356" s="15"/>
      <c r="H356" s="3"/>
      <c r="I356" s="23"/>
      <c r="K356" s="2"/>
      <c r="L356" s="2"/>
      <c r="M356" s="2"/>
      <c r="N356" s="2"/>
      <c r="O356" s="2"/>
      <c r="P356" s="2"/>
      <c r="Q356" s="2"/>
    </row>
    <row r="357" spans="3:17" x14ac:dyDescent="0.25">
      <c r="D357" s="15"/>
      <c r="E357" s="15"/>
      <c r="H357" s="3"/>
      <c r="I357" s="22"/>
    </row>
    <row r="358" spans="3:17" x14ac:dyDescent="0.25">
      <c r="D358" s="15"/>
      <c r="E358" s="15"/>
      <c r="H358" s="3"/>
      <c r="I358" s="22"/>
    </row>
    <row r="359" spans="3:17" ht="17.25" thickBot="1" x14ac:dyDescent="0.3">
      <c r="D359" s="15"/>
      <c r="E359" s="15"/>
      <c r="H359" s="3"/>
      <c r="I359" s="22"/>
      <c r="O359" s="2"/>
      <c r="P359" s="2"/>
      <c r="Q359" s="2"/>
    </row>
    <row r="360" spans="3:17" ht="39.75" customHeight="1" thickBot="1" x14ac:dyDescent="0.3">
      <c r="C360" s="93" t="s">
        <v>322</v>
      </c>
      <c r="D360" s="36">
        <f>TRUNC(38/80*(F14+G26+I26+G60+I60+F71+F78+F82+G94+I94+F104+G113+I113+G143+I143+F151+F159+F182+F187+F195+F202+F206+F212+F218+F226+G252+G251+G250+F256+F261+G276+G277+G278+F287+F345),2)</f>
        <v>0</v>
      </c>
      <c r="E360" s="103" t="str">
        <f>IF(D360&gt;38000000,"Superata base d'asta L1","")</f>
        <v/>
      </c>
      <c r="H360" s="3"/>
    </row>
    <row r="361" spans="3:17" x14ac:dyDescent="0.25">
      <c r="H361" s="3"/>
    </row>
    <row r="362" spans="3:17" x14ac:dyDescent="0.25">
      <c r="H362" s="3"/>
    </row>
    <row r="363" spans="3:17" x14ac:dyDescent="0.25">
      <c r="H363" s="3"/>
    </row>
    <row r="364" spans="3:17" x14ac:dyDescent="0.25">
      <c r="H364" s="3"/>
    </row>
    <row r="365" spans="3:17" x14ac:dyDescent="0.25">
      <c r="H365" s="3"/>
    </row>
    <row r="366" spans="3:17" x14ac:dyDescent="0.25">
      <c r="H366" s="3"/>
    </row>
    <row r="367" spans="3:17" x14ac:dyDescent="0.25">
      <c r="H367" s="3"/>
    </row>
    <row r="368" spans="3:17" x14ac:dyDescent="0.25">
      <c r="H368" s="3"/>
    </row>
    <row r="369" spans="3:8" x14ac:dyDescent="0.25">
      <c r="H369" s="3"/>
    </row>
    <row r="370" spans="3:8" ht="18.75" x14ac:dyDescent="0.25">
      <c r="C370" s="92"/>
      <c r="H370" s="3"/>
    </row>
    <row r="371" spans="3:8" x14ac:dyDescent="0.25">
      <c r="H371" s="3"/>
    </row>
    <row r="372" spans="3:8" x14ac:dyDescent="0.25">
      <c r="H372" s="3"/>
    </row>
    <row r="373" spans="3:8" x14ac:dyDescent="0.25">
      <c r="H373" s="3"/>
    </row>
    <row r="374" spans="3:8" x14ac:dyDescent="0.25">
      <c r="H374" s="3"/>
    </row>
    <row r="375" spans="3:8" x14ac:dyDescent="0.25">
      <c r="H375" s="3"/>
    </row>
    <row r="376" spans="3:8" x14ac:dyDescent="0.25">
      <c r="H376" s="3"/>
    </row>
  </sheetData>
  <sheetProtection password="C060" sheet="1" objects="1" scenarios="1" selectLockedCells="1"/>
  <mergeCells count="48">
    <mergeCell ref="C1:F1"/>
    <mergeCell ref="I17:I20"/>
    <mergeCell ref="I22:I23"/>
    <mergeCell ref="C29:C31"/>
    <mergeCell ref="D29:D31"/>
    <mergeCell ref="E29:E31"/>
    <mergeCell ref="F29:F31"/>
    <mergeCell ref="G29:G31"/>
    <mergeCell ref="F190:F191"/>
    <mergeCell ref="E32:E47"/>
    <mergeCell ref="E49:E53"/>
    <mergeCell ref="E55:E58"/>
    <mergeCell ref="E85:E92"/>
    <mergeCell ref="E107:E111"/>
    <mergeCell ref="E118:E123"/>
    <mergeCell ref="E125:E128"/>
    <mergeCell ref="E130:E141"/>
    <mergeCell ref="C190:C191"/>
    <mergeCell ref="D190:D191"/>
    <mergeCell ref="E190:E191"/>
    <mergeCell ref="C229:C231"/>
    <mergeCell ref="D229:D231"/>
    <mergeCell ref="E229:E231"/>
    <mergeCell ref="F229:F231"/>
    <mergeCell ref="C258:C259"/>
    <mergeCell ref="D258:D259"/>
    <mergeCell ref="E258:E259"/>
    <mergeCell ref="F258:F259"/>
    <mergeCell ref="C264:C266"/>
    <mergeCell ref="D264:D266"/>
    <mergeCell ref="E264:E266"/>
    <mergeCell ref="F264:F266"/>
    <mergeCell ref="C280:C281"/>
    <mergeCell ref="D280:D281"/>
    <mergeCell ref="E280:E281"/>
    <mergeCell ref="F280:F281"/>
    <mergeCell ref="O354:Q354"/>
    <mergeCell ref="C289:C290"/>
    <mergeCell ref="D289:D290"/>
    <mergeCell ref="E289:E290"/>
    <mergeCell ref="F289:F290"/>
    <mergeCell ref="J347:K347"/>
    <mergeCell ref="C348:D348"/>
    <mergeCell ref="C349:D349"/>
    <mergeCell ref="C350:D350"/>
    <mergeCell ref="C351:D351"/>
    <mergeCell ref="C353:D353"/>
    <mergeCell ref="L354:N354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rowBreaks count="4" manualBreakCount="4">
    <brk id="48" max="16383" man="1"/>
    <brk id="96" max="16383" man="1"/>
    <brk id="144" max="16383" man="1"/>
    <brk id="205" max="16383" man="1"/>
  </rowBreaks>
  <ignoredErrors>
    <ignoredError sqref="D35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6"/>
  <sheetViews>
    <sheetView tabSelected="1" topLeftCell="B55" zoomScale="70" zoomScaleNormal="70" workbookViewId="0">
      <selection activeCell="D69" sqref="D69"/>
    </sheetView>
  </sheetViews>
  <sheetFormatPr defaultRowHeight="16.5" x14ac:dyDescent="0.25"/>
  <cols>
    <col min="1" max="1" width="11" style="3" customWidth="1"/>
    <col min="2" max="2" width="15.28515625" style="3" customWidth="1"/>
    <col min="3" max="3" width="78.140625" style="3" customWidth="1"/>
    <col min="4" max="4" width="33.7109375" style="2" bestFit="1" customWidth="1"/>
    <col min="5" max="5" width="51.140625" style="2" customWidth="1"/>
    <col min="6" max="6" width="26.5703125" style="2" bestFit="1" customWidth="1"/>
    <col min="7" max="7" width="22.85546875" style="2" bestFit="1" customWidth="1"/>
    <col min="8" max="8" width="81.140625" style="2" customWidth="1"/>
    <col min="9" max="9" width="30.42578125" style="3" customWidth="1"/>
    <col min="10" max="10" width="41.140625" style="3" bestFit="1" customWidth="1"/>
    <col min="11" max="11" width="23" style="3" customWidth="1"/>
    <col min="12" max="12" width="20.28515625" style="3" bestFit="1" customWidth="1"/>
    <col min="13" max="13" width="20.85546875" style="3" customWidth="1"/>
    <col min="14" max="14" width="32.85546875" style="3" bestFit="1" customWidth="1"/>
    <col min="15" max="15" width="24.7109375" style="3" customWidth="1"/>
    <col min="16" max="16" width="19" style="3" bestFit="1" customWidth="1"/>
    <col min="17" max="17" width="16.42578125" style="3" customWidth="1"/>
    <col min="18" max="18" width="19.5703125" style="3" bestFit="1" customWidth="1"/>
    <col min="19" max="19" width="17.7109375" style="3" bestFit="1" customWidth="1"/>
    <col min="20" max="20" width="18.28515625" style="3" customWidth="1"/>
    <col min="21" max="21" width="15.85546875" style="3" customWidth="1"/>
    <col min="22" max="22" width="9.140625" style="3"/>
    <col min="23" max="23" width="14.7109375" style="3" bestFit="1" customWidth="1"/>
    <col min="24" max="24" width="11.5703125" style="3" bestFit="1" customWidth="1"/>
    <col min="25" max="25" width="15" style="3" customWidth="1"/>
    <col min="26" max="26" width="11.5703125" style="3" bestFit="1" customWidth="1"/>
    <col min="27" max="27" width="14.42578125" style="3" customWidth="1"/>
    <col min="28" max="28" width="11.5703125" style="3" bestFit="1" customWidth="1"/>
    <col min="29" max="29" width="15.7109375" style="3" customWidth="1"/>
    <col min="30" max="16384" width="9.140625" style="3"/>
  </cols>
  <sheetData>
    <row r="1" spans="3:9" ht="108" customHeight="1" x14ac:dyDescent="0.25">
      <c r="C1" s="144" t="s">
        <v>324</v>
      </c>
      <c r="D1" s="144"/>
      <c r="E1" s="144"/>
      <c r="F1" s="144"/>
    </row>
    <row r="3" spans="3:9" x14ac:dyDescent="0.25">
      <c r="C3" s="16" t="s">
        <v>9</v>
      </c>
    </row>
    <row r="4" spans="3:9" ht="17.25" thickBot="1" x14ac:dyDescent="0.3">
      <c r="C4" s="17"/>
      <c r="H4" s="3"/>
    </row>
    <row r="5" spans="3:9" ht="17.25" thickBot="1" x14ac:dyDescent="0.3">
      <c r="C5" s="98" t="s">
        <v>10</v>
      </c>
      <c r="D5" s="67" t="s">
        <v>180</v>
      </c>
      <c r="E5" s="67" t="s">
        <v>185</v>
      </c>
      <c r="F5" s="94" t="s">
        <v>11</v>
      </c>
      <c r="G5" s="3"/>
      <c r="H5" s="3"/>
    </row>
    <row r="6" spans="3:9" ht="33.75" thickBot="1" x14ac:dyDescent="0.3">
      <c r="C6" s="21" t="s">
        <v>21</v>
      </c>
      <c r="D6" s="104"/>
      <c r="E6" s="5">
        <v>9779</v>
      </c>
      <c r="F6" s="38">
        <f>E6*D6</f>
        <v>0</v>
      </c>
      <c r="G6" s="101" t="str">
        <f>IF(D6="","ATTENZIONE: problema inserimento valore","")</f>
        <v>ATTENZIONE: problema inserimento valore</v>
      </c>
      <c r="H6" s="3"/>
    </row>
    <row r="7" spans="3:9" ht="33.75" thickBot="1" x14ac:dyDescent="0.3">
      <c r="C7" s="21" t="s">
        <v>17</v>
      </c>
      <c r="D7" s="104"/>
      <c r="E7" s="5">
        <v>3927</v>
      </c>
      <c r="F7" s="38">
        <f t="shared" ref="F7:F13" si="0">E7*D7</f>
        <v>0</v>
      </c>
      <c r="G7" s="101" t="str">
        <f t="shared" ref="G7:G13" si="1">IF(D7="","ATTENZIONE: problema inserimento valore","")</f>
        <v>ATTENZIONE: problema inserimento valore</v>
      </c>
      <c r="H7" s="3"/>
    </row>
    <row r="8" spans="3:9" ht="33.75" thickBot="1" x14ac:dyDescent="0.3">
      <c r="C8" s="21" t="s">
        <v>18</v>
      </c>
      <c r="D8" s="104"/>
      <c r="E8" s="5">
        <v>16786</v>
      </c>
      <c r="F8" s="38">
        <f t="shared" si="0"/>
        <v>0</v>
      </c>
      <c r="G8" s="101" t="str">
        <f t="shared" si="1"/>
        <v>ATTENZIONE: problema inserimento valore</v>
      </c>
      <c r="H8" s="3"/>
    </row>
    <row r="9" spans="3:9" ht="33.75" thickBot="1" x14ac:dyDescent="0.3">
      <c r="C9" s="21" t="s">
        <v>19</v>
      </c>
      <c r="D9" s="104"/>
      <c r="E9" s="5">
        <v>5929</v>
      </c>
      <c r="F9" s="38">
        <f t="shared" si="0"/>
        <v>0</v>
      </c>
      <c r="G9" s="101" t="str">
        <f t="shared" si="1"/>
        <v>ATTENZIONE: problema inserimento valore</v>
      </c>
      <c r="H9" s="3"/>
    </row>
    <row r="10" spans="3:9" ht="33.75" thickBot="1" x14ac:dyDescent="0.3">
      <c r="C10" s="21" t="s">
        <v>20</v>
      </c>
      <c r="D10" s="104"/>
      <c r="E10" s="5">
        <v>3927</v>
      </c>
      <c r="F10" s="38">
        <f t="shared" si="0"/>
        <v>0</v>
      </c>
      <c r="G10" s="101" t="str">
        <f t="shared" si="1"/>
        <v>ATTENZIONE: problema inserimento valore</v>
      </c>
      <c r="H10" s="3"/>
    </row>
    <row r="11" spans="3:9" ht="17.25" thickBot="1" x14ac:dyDescent="0.3">
      <c r="C11" s="21" t="s">
        <v>248</v>
      </c>
      <c r="D11" s="104"/>
      <c r="E11" s="5">
        <v>1001</v>
      </c>
      <c r="F11" s="38">
        <f t="shared" si="0"/>
        <v>0</v>
      </c>
      <c r="G11" s="101" t="str">
        <f t="shared" si="1"/>
        <v>ATTENZIONE: problema inserimento valore</v>
      </c>
      <c r="H11" s="3"/>
    </row>
    <row r="12" spans="3:9" ht="17.25" thickBot="1" x14ac:dyDescent="0.3">
      <c r="C12" s="21" t="s">
        <v>249</v>
      </c>
      <c r="D12" s="104"/>
      <c r="E12" s="5">
        <v>7700</v>
      </c>
      <c r="F12" s="38">
        <f t="shared" si="0"/>
        <v>0</v>
      </c>
      <c r="G12" s="101" t="str">
        <f t="shared" si="1"/>
        <v>ATTENZIONE: problema inserimento valore</v>
      </c>
      <c r="H12" s="3"/>
    </row>
    <row r="13" spans="3:9" ht="17.25" thickBot="1" x14ac:dyDescent="0.3">
      <c r="C13" s="21" t="s">
        <v>250</v>
      </c>
      <c r="D13" s="104"/>
      <c r="E13" s="5">
        <v>1309</v>
      </c>
      <c r="F13" s="38">
        <f t="shared" si="0"/>
        <v>0</v>
      </c>
      <c r="G13" s="101" t="str">
        <f t="shared" si="1"/>
        <v>ATTENZIONE: problema inserimento valore</v>
      </c>
      <c r="H13" s="3"/>
    </row>
    <row r="14" spans="3:9" ht="17.25" thickBot="1" x14ac:dyDescent="0.3">
      <c r="C14" s="2"/>
      <c r="E14" s="98" t="s">
        <v>251</v>
      </c>
      <c r="F14" s="32">
        <f>TRUNC(SUM(F6:F13),2)</f>
        <v>0</v>
      </c>
      <c r="G14" s="4"/>
    </row>
    <row r="15" spans="3:9" ht="17.25" thickBot="1" x14ac:dyDescent="0.3">
      <c r="C15" s="43"/>
      <c r="H15" s="3"/>
    </row>
    <row r="16" spans="3:9" ht="33.75" thickBot="1" x14ac:dyDescent="0.3">
      <c r="C16" s="99" t="s">
        <v>252</v>
      </c>
      <c r="D16" s="67" t="s">
        <v>180</v>
      </c>
      <c r="E16" s="67" t="s">
        <v>181</v>
      </c>
      <c r="F16" s="67" t="s">
        <v>182</v>
      </c>
      <c r="G16" s="67" t="s">
        <v>11</v>
      </c>
      <c r="H16" s="73"/>
      <c r="I16" s="73"/>
    </row>
    <row r="17" spans="3:10" ht="17.25" thickBot="1" x14ac:dyDescent="0.3">
      <c r="C17" s="21" t="s">
        <v>23</v>
      </c>
      <c r="D17" s="105"/>
      <c r="E17" s="74"/>
      <c r="F17" s="5">
        <v>3311000</v>
      </c>
      <c r="G17" s="6">
        <f>F17*D17</f>
        <v>0</v>
      </c>
      <c r="H17" s="101" t="str">
        <f>IF(D17="","ATTENZIONE: problema inserimento valore","")</f>
        <v>ATTENZIONE: problema inserimento valore</v>
      </c>
      <c r="I17" s="145"/>
    </row>
    <row r="18" spans="3:10" ht="17.25" thickBot="1" x14ac:dyDescent="0.3">
      <c r="C18" s="21" t="s">
        <v>24</v>
      </c>
      <c r="D18" s="105"/>
      <c r="E18" s="74"/>
      <c r="F18" s="5">
        <v>69300</v>
      </c>
      <c r="G18" s="6">
        <f t="shared" ref="G18:G20" si="2">F18*D18</f>
        <v>0</v>
      </c>
      <c r="H18" s="101" t="str">
        <f t="shared" ref="H18:H24" si="3">IF(D18="","ATTENZIONE: problema inserimento valore","")</f>
        <v>ATTENZIONE: problema inserimento valore</v>
      </c>
      <c r="I18" s="145"/>
    </row>
    <row r="19" spans="3:10" ht="17.25" thickBot="1" x14ac:dyDescent="0.3">
      <c r="C19" s="21" t="s">
        <v>325</v>
      </c>
      <c r="D19" s="105"/>
      <c r="E19" s="74"/>
      <c r="F19" s="5">
        <v>154000</v>
      </c>
      <c r="G19" s="6">
        <f t="shared" si="2"/>
        <v>0</v>
      </c>
      <c r="H19" s="101" t="str">
        <f t="shared" si="3"/>
        <v>ATTENZIONE: problema inserimento valore</v>
      </c>
      <c r="I19" s="145"/>
    </row>
    <row r="20" spans="3:10" ht="17.25" thickBot="1" x14ac:dyDescent="0.3">
      <c r="C20" s="21" t="s">
        <v>25</v>
      </c>
      <c r="D20" s="105"/>
      <c r="E20" s="74"/>
      <c r="F20" s="5">
        <v>34650</v>
      </c>
      <c r="G20" s="6">
        <f t="shared" si="2"/>
        <v>0</v>
      </c>
      <c r="H20" s="101" t="str">
        <f t="shared" si="3"/>
        <v>ATTENZIONE: problema inserimento valore</v>
      </c>
      <c r="I20" s="145"/>
    </row>
    <row r="21" spans="3:10" ht="33.75" thickBot="1" x14ac:dyDescent="0.3">
      <c r="C21" s="78" t="s">
        <v>156</v>
      </c>
      <c r="D21" s="105"/>
      <c r="E21" s="72">
        <v>0.45</v>
      </c>
      <c r="F21" s="5">
        <v>3568950</v>
      </c>
      <c r="G21" s="6">
        <f>IF(D21&lt;=E21,E21*F21,D21*F21)*AND(D21&lt;&gt;0)</f>
        <v>0</v>
      </c>
      <c r="H21" s="101" t="str">
        <f t="shared" si="3"/>
        <v>ATTENZIONE: problema inserimento valore</v>
      </c>
      <c r="I21" s="100"/>
    </row>
    <row r="22" spans="3:10" ht="33.75" thickBot="1" x14ac:dyDescent="0.3">
      <c r="C22" s="21" t="s">
        <v>26</v>
      </c>
      <c r="D22" s="105"/>
      <c r="E22" s="70"/>
      <c r="F22" s="5">
        <v>46200</v>
      </c>
      <c r="G22" s="6">
        <f>F22*D22</f>
        <v>0</v>
      </c>
      <c r="H22" s="101" t="str">
        <f t="shared" si="3"/>
        <v>ATTENZIONE: problema inserimento valore</v>
      </c>
      <c r="I22" s="145"/>
    </row>
    <row r="23" spans="3:10" ht="33.75" thickBot="1" x14ac:dyDescent="0.3">
      <c r="C23" s="21" t="s">
        <v>27</v>
      </c>
      <c r="D23" s="105"/>
      <c r="E23" s="71"/>
      <c r="F23" s="5">
        <v>13090</v>
      </c>
      <c r="G23" s="6">
        <f>F23*D23</f>
        <v>0</v>
      </c>
      <c r="H23" s="101" t="str">
        <f t="shared" si="3"/>
        <v>ATTENZIONE: problema inserimento valore</v>
      </c>
      <c r="I23" s="145"/>
    </row>
    <row r="24" spans="3:10" ht="33.75" thickBot="1" x14ac:dyDescent="0.3">
      <c r="C24" s="78" t="s">
        <v>157</v>
      </c>
      <c r="D24" s="105"/>
      <c r="E24" s="72">
        <v>1.74</v>
      </c>
      <c r="F24" s="5">
        <v>59290</v>
      </c>
      <c r="G24" s="6">
        <f>IF(D24&lt;=E24,E24*F24,D24*F24)*AND(D24&lt;&gt;0)</f>
        <v>0</v>
      </c>
      <c r="H24" s="101" t="str">
        <f t="shared" si="3"/>
        <v>ATTENZIONE: problema inserimento valore</v>
      </c>
      <c r="I24" s="44"/>
      <c r="J24" s="7"/>
    </row>
    <row r="25" spans="3:10" ht="17.25" thickBot="1" x14ac:dyDescent="0.3">
      <c r="F25" s="3"/>
      <c r="G25" s="3"/>
      <c r="H25" s="3"/>
      <c r="J25" s="7"/>
    </row>
    <row r="26" spans="3:10" ht="50.25" thickBot="1" x14ac:dyDescent="0.3">
      <c r="F26" s="98" t="s">
        <v>253</v>
      </c>
      <c r="G26" s="32">
        <f>TRUNC(G17+G18+G19+G20+G22+G23,2)</f>
        <v>0</v>
      </c>
      <c r="H26" s="98" t="s">
        <v>254</v>
      </c>
      <c r="I26" s="32">
        <f>TRUNC(G21+G24,2)</f>
        <v>0</v>
      </c>
      <c r="J26" s="7"/>
    </row>
    <row r="27" spans="3:10" x14ac:dyDescent="0.25">
      <c r="C27" s="17"/>
      <c r="G27" s="35"/>
      <c r="H27" s="11"/>
      <c r="I27" s="35"/>
      <c r="J27" s="7"/>
    </row>
    <row r="28" spans="3:10" ht="17.25" thickBot="1" x14ac:dyDescent="0.3">
      <c r="C28" s="17"/>
      <c r="H28" s="3"/>
    </row>
    <row r="29" spans="3:10" ht="16.5" customHeight="1" thickBot="1" x14ac:dyDescent="0.3">
      <c r="C29" s="130" t="s">
        <v>22</v>
      </c>
      <c r="D29" s="122" t="s">
        <v>183</v>
      </c>
      <c r="E29" s="122" t="s">
        <v>181</v>
      </c>
      <c r="F29" s="122" t="s">
        <v>182</v>
      </c>
      <c r="G29" s="122" t="s">
        <v>11</v>
      </c>
      <c r="H29" s="76"/>
      <c r="I29" s="77"/>
    </row>
    <row r="30" spans="3:10" ht="17.25" thickBot="1" x14ac:dyDescent="0.3">
      <c r="C30" s="131"/>
      <c r="D30" s="122"/>
      <c r="E30" s="122"/>
      <c r="F30" s="122"/>
      <c r="G30" s="122"/>
      <c r="H30" s="76"/>
      <c r="I30" s="77"/>
    </row>
    <row r="31" spans="3:10" ht="41.25" customHeight="1" thickBot="1" x14ac:dyDescent="0.3">
      <c r="C31" s="132"/>
      <c r="D31" s="122"/>
      <c r="E31" s="122"/>
      <c r="F31" s="122"/>
      <c r="G31" s="122"/>
      <c r="H31" s="76"/>
      <c r="I31" s="77"/>
    </row>
    <row r="32" spans="3:10" ht="33.75" thickBot="1" x14ac:dyDescent="0.3">
      <c r="C32" s="18" t="s">
        <v>28</v>
      </c>
      <c r="D32" s="106"/>
      <c r="E32" s="134"/>
      <c r="F32" s="53">
        <v>10780</v>
      </c>
      <c r="G32" s="46">
        <f>F32*D32</f>
        <v>0</v>
      </c>
      <c r="H32" s="101" t="str">
        <f t="shared" ref="H32:H59" si="4">IF(D32="","ATTENZIONE: problema inserimento valore","")</f>
        <v>ATTENZIONE: problema inserimento valore</v>
      </c>
      <c r="I32" s="77"/>
    </row>
    <row r="33" spans="3:11" ht="33.75" thickBot="1" x14ac:dyDescent="0.3">
      <c r="C33" s="18" t="s">
        <v>29</v>
      </c>
      <c r="D33" s="106"/>
      <c r="E33" s="135"/>
      <c r="F33" s="5">
        <v>46970</v>
      </c>
      <c r="G33" s="46">
        <f t="shared" ref="G33:G47" si="5">F33*D33</f>
        <v>0</v>
      </c>
      <c r="H33" s="101" t="str">
        <f t="shared" si="4"/>
        <v>ATTENZIONE: problema inserimento valore</v>
      </c>
      <c r="I33" s="77"/>
    </row>
    <row r="34" spans="3:11" ht="33.75" thickBot="1" x14ac:dyDescent="0.3">
      <c r="C34" s="18" t="s">
        <v>30</v>
      </c>
      <c r="D34" s="106"/>
      <c r="E34" s="135"/>
      <c r="F34" s="5">
        <v>5005</v>
      </c>
      <c r="G34" s="46">
        <f t="shared" si="5"/>
        <v>0</v>
      </c>
      <c r="H34" s="101" t="str">
        <f t="shared" si="4"/>
        <v>ATTENZIONE: problema inserimento valore</v>
      </c>
      <c r="I34" s="77"/>
    </row>
    <row r="35" spans="3:11" ht="33.75" thickBot="1" x14ac:dyDescent="0.3">
      <c r="C35" s="18" t="s">
        <v>31</v>
      </c>
      <c r="D35" s="106"/>
      <c r="E35" s="135"/>
      <c r="F35" s="5">
        <v>41580</v>
      </c>
      <c r="G35" s="46">
        <f t="shared" si="5"/>
        <v>0</v>
      </c>
      <c r="H35" s="101" t="str">
        <f t="shared" si="4"/>
        <v>ATTENZIONE: problema inserimento valore</v>
      </c>
      <c r="I35" s="77"/>
    </row>
    <row r="36" spans="3:11" ht="33.75" thickBot="1" x14ac:dyDescent="0.3">
      <c r="C36" s="18" t="s">
        <v>32</v>
      </c>
      <c r="D36" s="106"/>
      <c r="E36" s="135"/>
      <c r="F36" s="5">
        <v>46200</v>
      </c>
      <c r="G36" s="46">
        <f t="shared" si="5"/>
        <v>0</v>
      </c>
      <c r="H36" s="101" t="str">
        <f t="shared" si="4"/>
        <v>ATTENZIONE: problema inserimento valore</v>
      </c>
      <c r="I36" s="77"/>
    </row>
    <row r="37" spans="3:11" ht="33.75" thickBot="1" x14ac:dyDescent="0.3">
      <c r="C37" s="18" t="s">
        <v>33</v>
      </c>
      <c r="D37" s="106"/>
      <c r="E37" s="135"/>
      <c r="F37" s="5">
        <v>1540</v>
      </c>
      <c r="G37" s="46">
        <f t="shared" si="5"/>
        <v>0</v>
      </c>
      <c r="H37" s="101" t="str">
        <f t="shared" si="4"/>
        <v>ATTENZIONE: problema inserimento valore</v>
      </c>
      <c r="I37" s="77"/>
    </row>
    <row r="38" spans="3:11" ht="33.75" thickBot="1" x14ac:dyDescent="0.3">
      <c r="C38" s="18" t="s">
        <v>34</v>
      </c>
      <c r="D38" s="106"/>
      <c r="E38" s="135"/>
      <c r="F38" s="5">
        <v>38500</v>
      </c>
      <c r="G38" s="46">
        <f t="shared" si="5"/>
        <v>0</v>
      </c>
      <c r="H38" s="101" t="str">
        <f t="shared" si="4"/>
        <v>ATTENZIONE: problema inserimento valore</v>
      </c>
      <c r="I38" s="77"/>
    </row>
    <row r="39" spans="3:11" ht="33.75" thickBot="1" x14ac:dyDescent="0.3">
      <c r="C39" s="18" t="s">
        <v>35</v>
      </c>
      <c r="D39" s="106"/>
      <c r="E39" s="135"/>
      <c r="F39" s="5">
        <v>38500</v>
      </c>
      <c r="G39" s="46">
        <f t="shared" si="5"/>
        <v>0</v>
      </c>
      <c r="H39" s="101" t="str">
        <f t="shared" si="4"/>
        <v>ATTENZIONE: problema inserimento valore</v>
      </c>
      <c r="I39" s="77"/>
    </row>
    <row r="40" spans="3:11" ht="33.75" thickBot="1" x14ac:dyDescent="0.3">
      <c r="C40" s="18" t="s">
        <v>36</v>
      </c>
      <c r="D40" s="106"/>
      <c r="E40" s="135"/>
      <c r="F40" s="5">
        <v>30800</v>
      </c>
      <c r="G40" s="46">
        <f t="shared" si="5"/>
        <v>0</v>
      </c>
      <c r="H40" s="101" t="str">
        <f t="shared" si="4"/>
        <v>ATTENZIONE: problema inserimento valore</v>
      </c>
      <c r="I40" s="77"/>
      <c r="K40" s="9"/>
    </row>
    <row r="41" spans="3:11" ht="33.75" thickBot="1" x14ac:dyDescent="0.3">
      <c r="C41" s="18" t="s">
        <v>37</v>
      </c>
      <c r="D41" s="106"/>
      <c r="E41" s="135"/>
      <c r="F41" s="5">
        <v>6930</v>
      </c>
      <c r="G41" s="46">
        <f t="shared" si="5"/>
        <v>0</v>
      </c>
      <c r="H41" s="101" t="str">
        <f t="shared" si="4"/>
        <v>ATTENZIONE: problema inserimento valore</v>
      </c>
      <c r="I41" s="77"/>
    </row>
    <row r="42" spans="3:11" ht="33.75" thickBot="1" x14ac:dyDescent="0.3">
      <c r="C42" s="18" t="s">
        <v>38</v>
      </c>
      <c r="D42" s="106"/>
      <c r="E42" s="135"/>
      <c r="F42" s="5">
        <v>3927</v>
      </c>
      <c r="G42" s="46">
        <f t="shared" si="5"/>
        <v>0</v>
      </c>
      <c r="H42" s="101" t="str">
        <f t="shared" si="4"/>
        <v>ATTENZIONE: problema inserimento valore</v>
      </c>
      <c r="I42" s="77"/>
    </row>
    <row r="43" spans="3:11" ht="33.75" thickBot="1" x14ac:dyDescent="0.3">
      <c r="C43" s="18" t="s">
        <v>39</v>
      </c>
      <c r="D43" s="106"/>
      <c r="E43" s="135"/>
      <c r="F43" s="5">
        <v>53900</v>
      </c>
      <c r="G43" s="46">
        <f t="shared" si="5"/>
        <v>0</v>
      </c>
      <c r="H43" s="101" t="str">
        <f t="shared" si="4"/>
        <v>ATTENZIONE: problema inserimento valore</v>
      </c>
      <c r="I43" s="77"/>
    </row>
    <row r="44" spans="3:11" ht="33.75" thickBot="1" x14ac:dyDescent="0.3">
      <c r="C44" s="18" t="s">
        <v>40</v>
      </c>
      <c r="D44" s="106"/>
      <c r="E44" s="135"/>
      <c r="F44" s="5">
        <v>2695</v>
      </c>
      <c r="G44" s="46">
        <f t="shared" si="5"/>
        <v>0</v>
      </c>
      <c r="H44" s="101" t="str">
        <f t="shared" si="4"/>
        <v>ATTENZIONE: problema inserimento valore</v>
      </c>
      <c r="I44" s="77"/>
    </row>
    <row r="45" spans="3:11" ht="33.75" thickBot="1" x14ac:dyDescent="0.3">
      <c r="C45" s="18" t="s">
        <v>41</v>
      </c>
      <c r="D45" s="106"/>
      <c r="E45" s="135"/>
      <c r="F45" s="5">
        <v>770</v>
      </c>
      <c r="G45" s="46">
        <f t="shared" si="5"/>
        <v>0</v>
      </c>
      <c r="H45" s="101" t="str">
        <f t="shared" si="4"/>
        <v>ATTENZIONE: problema inserimento valore</v>
      </c>
      <c r="I45" s="77"/>
    </row>
    <row r="46" spans="3:11" ht="33.75" thickBot="1" x14ac:dyDescent="0.3">
      <c r="C46" s="18" t="s">
        <v>42</v>
      </c>
      <c r="D46" s="106"/>
      <c r="E46" s="135"/>
      <c r="F46" s="5">
        <v>4697</v>
      </c>
      <c r="G46" s="46">
        <f t="shared" si="5"/>
        <v>0</v>
      </c>
      <c r="H46" s="101" t="str">
        <f t="shared" si="4"/>
        <v>ATTENZIONE: problema inserimento valore</v>
      </c>
      <c r="I46" s="77"/>
    </row>
    <row r="47" spans="3:11" ht="33.75" thickBot="1" x14ac:dyDescent="0.3">
      <c r="C47" s="18" t="s">
        <v>43</v>
      </c>
      <c r="D47" s="106"/>
      <c r="E47" s="135"/>
      <c r="F47" s="5">
        <v>4235</v>
      </c>
      <c r="G47" s="46">
        <f t="shared" si="5"/>
        <v>0</v>
      </c>
      <c r="H47" s="101" t="str">
        <f t="shared" si="4"/>
        <v>ATTENZIONE: problema inserimento valore</v>
      </c>
      <c r="I47" s="77"/>
    </row>
    <row r="48" spans="3:11" ht="33.75" thickBot="1" x14ac:dyDescent="0.3">
      <c r="C48" s="78" t="s">
        <v>158</v>
      </c>
      <c r="D48" s="106"/>
      <c r="E48" s="72">
        <v>0.61</v>
      </c>
      <c r="F48" s="5">
        <v>337029</v>
      </c>
      <c r="G48" s="6">
        <f>IF(D48&lt;=E48,E48*F48,D48*F48)*AND(D48&lt;&gt;0)</f>
        <v>0</v>
      </c>
      <c r="H48" s="101" t="str">
        <f t="shared" si="4"/>
        <v>ATTENZIONE: problema inserimento valore</v>
      </c>
      <c r="I48" s="77"/>
    </row>
    <row r="49" spans="3:9" ht="33.75" thickBot="1" x14ac:dyDescent="0.3">
      <c r="C49" s="18" t="s">
        <v>44</v>
      </c>
      <c r="D49" s="106"/>
      <c r="E49" s="136"/>
      <c r="F49" s="5">
        <v>3542</v>
      </c>
      <c r="G49" s="46">
        <f t="shared" ref="G49:G53" si="6">F49*D49</f>
        <v>0</v>
      </c>
      <c r="H49" s="101" t="str">
        <f t="shared" si="4"/>
        <v>ATTENZIONE: problema inserimento valore</v>
      </c>
      <c r="I49" s="77"/>
    </row>
    <row r="50" spans="3:9" ht="33.75" thickBot="1" x14ac:dyDescent="0.3">
      <c r="C50" s="18" t="s">
        <v>45</v>
      </c>
      <c r="D50" s="106"/>
      <c r="E50" s="137"/>
      <c r="F50" s="5">
        <v>52360</v>
      </c>
      <c r="G50" s="46">
        <f t="shared" si="6"/>
        <v>0</v>
      </c>
      <c r="H50" s="101" t="str">
        <f t="shared" si="4"/>
        <v>ATTENZIONE: problema inserimento valore</v>
      </c>
      <c r="I50" s="77"/>
    </row>
    <row r="51" spans="3:9" ht="33.75" thickBot="1" x14ac:dyDescent="0.3">
      <c r="C51" s="18" t="s">
        <v>46</v>
      </c>
      <c r="D51" s="106"/>
      <c r="E51" s="137"/>
      <c r="F51" s="5">
        <v>770</v>
      </c>
      <c r="G51" s="46">
        <f t="shared" si="6"/>
        <v>0</v>
      </c>
      <c r="H51" s="101" t="str">
        <f t="shared" si="4"/>
        <v>ATTENZIONE: problema inserimento valore</v>
      </c>
      <c r="I51" s="77"/>
    </row>
    <row r="52" spans="3:9" ht="33.75" thickBot="1" x14ac:dyDescent="0.3">
      <c r="C52" s="18" t="s">
        <v>47</v>
      </c>
      <c r="D52" s="106"/>
      <c r="E52" s="137"/>
      <c r="F52" s="5">
        <v>770</v>
      </c>
      <c r="G52" s="46">
        <f t="shared" si="6"/>
        <v>0</v>
      </c>
      <c r="H52" s="101" t="str">
        <f t="shared" si="4"/>
        <v>ATTENZIONE: problema inserimento valore</v>
      </c>
      <c r="I52" s="77"/>
    </row>
    <row r="53" spans="3:9" ht="33.75" thickBot="1" x14ac:dyDescent="0.3">
      <c r="C53" s="18" t="s">
        <v>48</v>
      </c>
      <c r="D53" s="106"/>
      <c r="E53" s="134"/>
      <c r="F53" s="5">
        <v>59290</v>
      </c>
      <c r="G53" s="46">
        <f t="shared" si="6"/>
        <v>0</v>
      </c>
      <c r="H53" s="101" t="str">
        <f t="shared" si="4"/>
        <v>ATTENZIONE: problema inserimento valore</v>
      </c>
      <c r="I53" s="77"/>
    </row>
    <row r="54" spans="3:9" ht="33.75" thickBot="1" x14ac:dyDescent="0.3">
      <c r="C54" s="78" t="s">
        <v>159</v>
      </c>
      <c r="D54" s="106"/>
      <c r="E54" s="72">
        <v>0.74</v>
      </c>
      <c r="F54" s="5">
        <v>116732</v>
      </c>
      <c r="G54" s="6">
        <f>IF(D54&lt;=E54,E54*F54,D54*F54)*AND(D54&lt;&gt;0)</f>
        <v>0</v>
      </c>
      <c r="H54" s="101" t="str">
        <f t="shared" si="4"/>
        <v>ATTENZIONE: problema inserimento valore</v>
      </c>
      <c r="I54" s="77"/>
    </row>
    <row r="55" spans="3:9" ht="33.75" thickBot="1" x14ac:dyDescent="0.3">
      <c r="C55" s="18" t="s">
        <v>49</v>
      </c>
      <c r="D55" s="106"/>
      <c r="E55" s="138"/>
      <c r="F55" s="5">
        <v>3850</v>
      </c>
      <c r="G55" s="46">
        <f t="shared" ref="G55:G58" si="7">F55*D55</f>
        <v>0</v>
      </c>
      <c r="H55" s="101" t="str">
        <f t="shared" si="4"/>
        <v>ATTENZIONE: problema inserimento valore</v>
      </c>
      <c r="I55" s="77"/>
    </row>
    <row r="56" spans="3:9" ht="33.75" thickBot="1" x14ac:dyDescent="0.3">
      <c r="C56" s="18" t="s">
        <v>50</v>
      </c>
      <c r="D56" s="106"/>
      <c r="E56" s="139"/>
      <c r="F56" s="5">
        <v>1540</v>
      </c>
      <c r="G56" s="46">
        <f t="shared" si="7"/>
        <v>0</v>
      </c>
      <c r="H56" s="101" t="str">
        <f t="shared" si="4"/>
        <v>ATTENZIONE: problema inserimento valore</v>
      </c>
      <c r="I56" s="77"/>
    </row>
    <row r="57" spans="3:9" ht="33.75" thickBot="1" x14ac:dyDescent="0.3">
      <c r="C57" s="18" t="s">
        <v>51</v>
      </c>
      <c r="D57" s="106"/>
      <c r="E57" s="139"/>
      <c r="F57" s="5">
        <v>7700</v>
      </c>
      <c r="G57" s="46">
        <f t="shared" si="7"/>
        <v>0</v>
      </c>
      <c r="H57" s="101" t="str">
        <f t="shared" si="4"/>
        <v>ATTENZIONE: problema inserimento valore</v>
      </c>
      <c r="I57" s="77"/>
    </row>
    <row r="58" spans="3:9" ht="33.75" thickBot="1" x14ac:dyDescent="0.3">
      <c r="C58" s="18" t="s">
        <v>52</v>
      </c>
      <c r="D58" s="106"/>
      <c r="E58" s="140"/>
      <c r="F58" s="5">
        <v>3850</v>
      </c>
      <c r="G58" s="46">
        <f t="shared" si="7"/>
        <v>0</v>
      </c>
      <c r="H58" s="101" t="str">
        <f t="shared" si="4"/>
        <v>ATTENZIONE: problema inserimento valore</v>
      </c>
      <c r="I58" s="77"/>
    </row>
    <row r="59" spans="3:9" ht="17.25" thickBot="1" x14ac:dyDescent="0.3">
      <c r="C59" s="78" t="s">
        <v>160</v>
      </c>
      <c r="D59" s="106"/>
      <c r="E59" s="72">
        <v>0.4</v>
      </c>
      <c r="F59" s="75">
        <v>16940</v>
      </c>
      <c r="G59" s="6">
        <f>IF(D59&lt;=E59,E59*F59,D59*F59)*AND(D59&lt;&gt;0)</f>
        <v>0</v>
      </c>
      <c r="H59" s="101" t="str">
        <f t="shared" si="4"/>
        <v>ATTENZIONE: problema inserimento valore</v>
      </c>
      <c r="I59" s="77"/>
    </row>
    <row r="60" spans="3:9" ht="50.25" thickBot="1" x14ac:dyDescent="0.3">
      <c r="C60" s="17"/>
      <c r="F60" s="98" t="s">
        <v>255</v>
      </c>
      <c r="G60" s="51">
        <f>TRUNC(SUM(G32:G47)+SUM(G49:G53)+SUM(G55:G58),2)</f>
        <v>0</v>
      </c>
      <c r="H60" s="98" t="s">
        <v>256</v>
      </c>
      <c r="I60" s="32">
        <f>TRUNC(G48+G54+G59,2)</f>
        <v>0</v>
      </c>
    </row>
    <row r="61" spans="3:9" x14ac:dyDescent="0.25">
      <c r="C61" s="17"/>
      <c r="F61" s="3"/>
      <c r="G61" s="35"/>
      <c r="H61" s="11"/>
      <c r="I61" s="35"/>
    </row>
    <row r="62" spans="3:9" ht="17.25" thickBot="1" x14ac:dyDescent="0.3">
      <c r="C62" s="43"/>
      <c r="H62" s="3"/>
    </row>
    <row r="63" spans="3:9" ht="17.25" thickBot="1" x14ac:dyDescent="0.3">
      <c r="C63" s="98" t="s">
        <v>53</v>
      </c>
      <c r="D63" s="94" t="s">
        <v>180</v>
      </c>
      <c r="E63" s="94" t="s">
        <v>182</v>
      </c>
      <c r="F63" s="94" t="s">
        <v>11</v>
      </c>
      <c r="G63" s="3"/>
      <c r="H63" s="3"/>
    </row>
    <row r="64" spans="3:9" ht="33.75" thickBot="1" x14ac:dyDescent="0.3">
      <c r="C64" s="21" t="s">
        <v>55</v>
      </c>
      <c r="D64" s="105"/>
      <c r="E64" s="53">
        <v>1155</v>
      </c>
      <c r="F64" s="6">
        <f>D64*E64</f>
        <v>0</v>
      </c>
      <c r="G64" s="101" t="str">
        <f>IF(D64="","ATTENZIONE: problema inserimento valore","")</f>
        <v>ATTENZIONE: problema inserimento valore</v>
      </c>
      <c r="H64" s="10"/>
    </row>
    <row r="65" spans="3:8" ht="33.75" thickBot="1" x14ac:dyDescent="0.3">
      <c r="C65" s="21" t="s">
        <v>56</v>
      </c>
      <c r="D65" s="105"/>
      <c r="E65" s="5">
        <v>38500</v>
      </c>
      <c r="F65" s="6">
        <f t="shared" ref="F65:F70" si="8">D65*E65</f>
        <v>0</v>
      </c>
      <c r="G65" s="101" t="str">
        <f t="shared" ref="G65:G70" si="9">IF(D65="","ATTENZIONE: problema inserimento valore","")</f>
        <v>ATTENZIONE: problema inserimento valore</v>
      </c>
      <c r="H65" s="10"/>
    </row>
    <row r="66" spans="3:8" ht="33.75" thickBot="1" x14ac:dyDescent="0.3">
      <c r="C66" s="21" t="s">
        <v>57</v>
      </c>
      <c r="D66" s="105"/>
      <c r="E66" s="52">
        <v>23100</v>
      </c>
      <c r="F66" s="6">
        <f t="shared" si="8"/>
        <v>0</v>
      </c>
      <c r="G66" s="101" t="str">
        <f t="shared" si="9"/>
        <v>ATTENZIONE: problema inserimento valore</v>
      </c>
      <c r="H66" s="10"/>
    </row>
    <row r="67" spans="3:8" ht="33.75" thickBot="1" x14ac:dyDescent="0.3">
      <c r="C67" s="21" t="s">
        <v>310</v>
      </c>
      <c r="D67" s="105"/>
      <c r="E67" s="52">
        <v>46200</v>
      </c>
      <c r="F67" s="6">
        <f t="shared" si="8"/>
        <v>0</v>
      </c>
      <c r="G67" s="101" t="str">
        <f t="shared" si="9"/>
        <v>ATTENZIONE: problema inserimento valore</v>
      </c>
      <c r="H67" s="10"/>
    </row>
    <row r="68" spans="3:8" ht="17.25" thickBot="1" x14ac:dyDescent="0.3">
      <c r="C68" s="21" t="s">
        <v>58</v>
      </c>
      <c r="D68" s="105"/>
      <c r="E68" s="5">
        <v>354</v>
      </c>
      <c r="F68" s="6">
        <f t="shared" si="8"/>
        <v>0</v>
      </c>
      <c r="G68" s="101" t="str">
        <f t="shared" si="9"/>
        <v>ATTENZIONE: problema inserimento valore</v>
      </c>
      <c r="H68" s="10"/>
    </row>
    <row r="69" spans="3:8" ht="17.25" thickBot="1" x14ac:dyDescent="0.3">
      <c r="C69" s="21" t="s">
        <v>59</v>
      </c>
      <c r="D69" s="105"/>
      <c r="E69" s="52">
        <v>10780</v>
      </c>
      <c r="F69" s="6">
        <f t="shared" si="8"/>
        <v>0</v>
      </c>
      <c r="G69" s="101" t="str">
        <f t="shared" si="9"/>
        <v>ATTENZIONE: problema inserimento valore</v>
      </c>
      <c r="H69" s="10"/>
    </row>
    <row r="70" spans="3:8" ht="17.25" thickBot="1" x14ac:dyDescent="0.3">
      <c r="C70" s="21" t="s">
        <v>60</v>
      </c>
      <c r="D70" s="105"/>
      <c r="E70" s="5">
        <v>6622</v>
      </c>
      <c r="F70" s="6">
        <f t="shared" si="8"/>
        <v>0</v>
      </c>
      <c r="G70" s="101" t="str">
        <f t="shared" si="9"/>
        <v>ATTENZIONE: problema inserimento valore</v>
      </c>
      <c r="H70" s="10"/>
    </row>
    <row r="71" spans="3:8" ht="17.25" thickBot="1" x14ac:dyDescent="0.3">
      <c r="C71" s="17"/>
      <c r="E71" s="98" t="s">
        <v>257</v>
      </c>
      <c r="F71" s="51">
        <f>TRUNC(SUM(F64:F70),2)</f>
        <v>0</v>
      </c>
    </row>
    <row r="72" spans="3:8" ht="17.25" thickBot="1" x14ac:dyDescent="0.3">
      <c r="C72" s="43"/>
      <c r="H72" s="3"/>
    </row>
    <row r="73" spans="3:8" ht="17.25" thickBot="1" x14ac:dyDescent="0.3">
      <c r="C73" s="63" t="s">
        <v>54</v>
      </c>
      <c r="D73" s="94" t="s">
        <v>180</v>
      </c>
      <c r="E73" s="94" t="s">
        <v>182</v>
      </c>
      <c r="F73" s="94" t="s">
        <v>11</v>
      </c>
      <c r="G73" s="11"/>
      <c r="H73" s="3"/>
    </row>
    <row r="74" spans="3:8" ht="17.25" thickBot="1" x14ac:dyDescent="0.3">
      <c r="C74" s="18" t="s">
        <v>61</v>
      </c>
      <c r="D74" s="107"/>
      <c r="E74" s="5">
        <v>231000</v>
      </c>
      <c r="F74" s="6">
        <f>D74*E74</f>
        <v>0</v>
      </c>
      <c r="G74" s="101" t="str">
        <f t="shared" ref="G74:G77" si="10">IF(D74="","ATTENZIONE: problema inserimento valore","")</f>
        <v>ATTENZIONE: problema inserimento valore</v>
      </c>
      <c r="H74" s="10"/>
    </row>
    <row r="75" spans="3:8" ht="17.25" thickBot="1" x14ac:dyDescent="0.3">
      <c r="C75" s="18" t="s">
        <v>62</v>
      </c>
      <c r="D75" s="107"/>
      <c r="E75" s="5">
        <v>7700</v>
      </c>
      <c r="F75" s="6">
        <f t="shared" ref="F75:F77" si="11">D75*E75</f>
        <v>0</v>
      </c>
      <c r="G75" s="101" t="str">
        <f t="shared" si="10"/>
        <v>ATTENZIONE: problema inserimento valore</v>
      </c>
      <c r="H75" s="10"/>
    </row>
    <row r="76" spans="3:8" ht="17.25" thickBot="1" x14ac:dyDescent="0.3">
      <c r="C76" s="18" t="s">
        <v>63</v>
      </c>
      <c r="D76" s="107"/>
      <c r="E76" s="5">
        <v>3850</v>
      </c>
      <c r="F76" s="6">
        <f t="shared" si="11"/>
        <v>0</v>
      </c>
      <c r="G76" s="101" t="str">
        <f t="shared" si="10"/>
        <v>ATTENZIONE: problema inserimento valore</v>
      </c>
      <c r="H76" s="10"/>
    </row>
    <row r="77" spans="3:8" ht="17.25" thickBot="1" x14ac:dyDescent="0.3">
      <c r="C77" s="18" t="s">
        <v>64</v>
      </c>
      <c r="D77" s="107"/>
      <c r="E77" s="5">
        <v>7700</v>
      </c>
      <c r="F77" s="6">
        <f t="shared" si="11"/>
        <v>0</v>
      </c>
      <c r="G77" s="101" t="str">
        <f t="shared" si="10"/>
        <v>ATTENZIONE: problema inserimento valore</v>
      </c>
      <c r="H77" s="10"/>
    </row>
    <row r="78" spans="3:8" ht="17.25" thickBot="1" x14ac:dyDescent="0.3">
      <c r="C78" s="17"/>
      <c r="E78" s="63" t="s">
        <v>258</v>
      </c>
      <c r="F78" s="32">
        <f>TRUNC(SUM(F74:F77),2)</f>
        <v>0</v>
      </c>
      <c r="G78" s="11"/>
      <c r="H78" s="3"/>
    </row>
    <row r="79" spans="3:8" ht="17.25" thickBot="1" x14ac:dyDescent="0.3">
      <c r="C79" s="17"/>
      <c r="H79" s="3"/>
    </row>
    <row r="80" spans="3:8" ht="17.25" thickBot="1" x14ac:dyDescent="0.3">
      <c r="C80" s="63" t="s">
        <v>65</v>
      </c>
      <c r="D80" s="94" t="s">
        <v>184</v>
      </c>
      <c r="E80" s="94" t="s">
        <v>182</v>
      </c>
      <c r="F80" s="94" t="s">
        <v>11</v>
      </c>
      <c r="G80" s="11"/>
      <c r="H80" s="3"/>
    </row>
    <row r="81" spans="3:9" ht="50.25" thickBot="1" x14ac:dyDescent="0.3">
      <c r="C81" s="68" t="s">
        <v>161</v>
      </c>
      <c r="D81" s="107"/>
      <c r="E81" s="5">
        <v>1078</v>
      </c>
      <c r="F81" s="6">
        <f>D81*E81</f>
        <v>0</v>
      </c>
      <c r="G81" s="101" t="str">
        <f t="shared" ref="G81" si="12">IF(D81="","ATTENZIONE: problema inserimento valore","")</f>
        <v>ATTENZIONE: problema inserimento valore</v>
      </c>
      <c r="H81" s="10"/>
    </row>
    <row r="82" spans="3:9" ht="33.75" thickBot="1" x14ac:dyDescent="0.3">
      <c r="C82" s="19"/>
      <c r="D82" s="20"/>
      <c r="E82" s="63" t="s">
        <v>259</v>
      </c>
      <c r="F82" s="34">
        <f>TRUNC(SUM(F81:F81),2)</f>
        <v>0</v>
      </c>
      <c r="G82" s="11"/>
      <c r="H82" s="3"/>
    </row>
    <row r="83" spans="3:9" ht="17.25" thickBot="1" x14ac:dyDescent="0.3">
      <c r="C83" s="17"/>
      <c r="H83" s="3"/>
    </row>
    <row r="84" spans="3:9" ht="33.75" thickBot="1" x14ac:dyDescent="0.3">
      <c r="C84" s="98" t="s">
        <v>66</v>
      </c>
      <c r="D84" s="94" t="s">
        <v>180</v>
      </c>
      <c r="E84" s="94" t="s">
        <v>181</v>
      </c>
      <c r="F84" s="94" t="s">
        <v>185</v>
      </c>
      <c r="G84" s="94" t="s">
        <v>11</v>
      </c>
      <c r="H84" s="73"/>
      <c r="I84" s="73"/>
    </row>
    <row r="85" spans="3:9" ht="66.75" thickBot="1" x14ac:dyDescent="0.3">
      <c r="C85" s="68" t="s">
        <v>300</v>
      </c>
      <c r="D85" s="105"/>
      <c r="E85" s="135"/>
      <c r="F85" s="5">
        <v>23100</v>
      </c>
      <c r="G85" s="6">
        <f>F85*D85</f>
        <v>0</v>
      </c>
      <c r="H85" s="101" t="str">
        <f>IF(D85="","ATTENZIONE: problema inserimento valore","")</f>
        <v>ATTENZIONE: problema inserimento valore</v>
      </c>
      <c r="I85" s="42"/>
    </row>
    <row r="86" spans="3:9" ht="66.75" thickBot="1" x14ac:dyDescent="0.3">
      <c r="C86" s="68" t="s">
        <v>304</v>
      </c>
      <c r="D86" s="105"/>
      <c r="E86" s="135"/>
      <c r="F86" s="5">
        <v>2310</v>
      </c>
      <c r="G86" s="6">
        <f t="shared" ref="G86:G92" si="13">F86*D86</f>
        <v>0</v>
      </c>
      <c r="H86" s="101" t="str">
        <f t="shared" ref="H86:H93" si="14">IF(D86="","ATTENZIONE: problema inserimento valore","")</f>
        <v>ATTENZIONE: problema inserimento valore</v>
      </c>
      <c r="I86" s="42"/>
    </row>
    <row r="87" spans="3:9" ht="66.75" thickBot="1" x14ac:dyDescent="0.3">
      <c r="C87" s="68" t="s">
        <v>301</v>
      </c>
      <c r="D87" s="105"/>
      <c r="E87" s="135"/>
      <c r="F87" s="5">
        <v>770</v>
      </c>
      <c r="G87" s="6">
        <f t="shared" si="13"/>
        <v>0</v>
      </c>
      <c r="H87" s="101" t="str">
        <f t="shared" si="14"/>
        <v>ATTENZIONE: problema inserimento valore</v>
      </c>
      <c r="I87" s="42"/>
    </row>
    <row r="88" spans="3:9" ht="66.75" thickBot="1" x14ac:dyDescent="0.3">
      <c r="C88" s="68" t="s">
        <v>302</v>
      </c>
      <c r="D88" s="105"/>
      <c r="E88" s="135"/>
      <c r="F88" s="5">
        <v>77</v>
      </c>
      <c r="G88" s="6">
        <f t="shared" si="13"/>
        <v>0</v>
      </c>
      <c r="H88" s="101" t="str">
        <f t="shared" si="14"/>
        <v>ATTENZIONE: problema inserimento valore</v>
      </c>
      <c r="I88" s="42"/>
    </row>
    <row r="89" spans="3:9" ht="66.75" thickBot="1" x14ac:dyDescent="0.3">
      <c r="C89" s="68" t="s">
        <v>303</v>
      </c>
      <c r="D89" s="105"/>
      <c r="E89" s="135"/>
      <c r="F89" s="5">
        <v>1155</v>
      </c>
      <c r="G89" s="6">
        <f t="shared" si="13"/>
        <v>0</v>
      </c>
      <c r="H89" s="101" t="str">
        <f t="shared" si="14"/>
        <v>ATTENZIONE: problema inserimento valore</v>
      </c>
      <c r="I89" s="42"/>
    </row>
    <row r="90" spans="3:9" ht="66.75" thickBot="1" x14ac:dyDescent="0.3">
      <c r="C90" s="68" t="s">
        <v>305</v>
      </c>
      <c r="D90" s="105"/>
      <c r="E90" s="135"/>
      <c r="F90" s="5">
        <v>116</v>
      </c>
      <c r="G90" s="6">
        <f t="shared" si="13"/>
        <v>0</v>
      </c>
      <c r="H90" s="101" t="str">
        <f t="shared" si="14"/>
        <v>ATTENZIONE: problema inserimento valore</v>
      </c>
      <c r="I90" s="42"/>
    </row>
    <row r="91" spans="3:9" ht="66.75" thickBot="1" x14ac:dyDescent="0.3">
      <c r="C91" s="68" t="s">
        <v>306</v>
      </c>
      <c r="D91" s="105"/>
      <c r="E91" s="135"/>
      <c r="F91" s="5">
        <v>5544</v>
      </c>
      <c r="G91" s="6">
        <f t="shared" si="13"/>
        <v>0</v>
      </c>
      <c r="H91" s="101" t="str">
        <f t="shared" si="14"/>
        <v>ATTENZIONE: problema inserimento valore</v>
      </c>
      <c r="I91" s="42"/>
    </row>
    <row r="92" spans="3:9" ht="66.75" thickBot="1" x14ac:dyDescent="0.3">
      <c r="C92" s="68" t="s">
        <v>307</v>
      </c>
      <c r="D92" s="105"/>
      <c r="E92" s="135"/>
      <c r="F92" s="5">
        <v>385</v>
      </c>
      <c r="G92" s="6">
        <f t="shared" si="13"/>
        <v>0</v>
      </c>
      <c r="H92" s="101" t="str">
        <f t="shared" si="14"/>
        <v>ATTENZIONE: problema inserimento valore</v>
      </c>
      <c r="I92" s="42"/>
    </row>
    <row r="93" spans="3:9" ht="33.75" thickBot="1" x14ac:dyDescent="0.3">
      <c r="C93" s="78" t="s">
        <v>162</v>
      </c>
      <c r="D93" s="105"/>
      <c r="E93" s="72">
        <v>19.260000000000002</v>
      </c>
      <c r="F93" s="75">
        <v>33457</v>
      </c>
      <c r="G93" s="6">
        <f>IF(D93&lt;=E93,E93*F93,D93*F93)*AND(D93&lt;&gt;0)</f>
        <v>0</v>
      </c>
      <c r="H93" s="101" t="str">
        <f t="shared" si="14"/>
        <v>ATTENZIONE: problema inserimento valore</v>
      </c>
      <c r="I93" s="100"/>
    </row>
    <row r="94" spans="3:9" ht="50.25" thickBot="1" x14ac:dyDescent="0.3">
      <c r="C94" s="17"/>
      <c r="F94" s="98" t="s">
        <v>260</v>
      </c>
      <c r="G94" s="51">
        <f>TRUNC(SUM(G85:G92),2)</f>
        <v>0</v>
      </c>
      <c r="H94" s="98" t="s">
        <v>261</v>
      </c>
      <c r="I94" s="32">
        <f>TRUNC(G93,2)</f>
        <v>0</v>
      </c>
    </row>
    <row r="95" spans="3:9" x14ac:dyDescent="0.25">
      <c r="F95" s="9"/>
      <c r="G95" s="35"/>
      <c r="H95" s="11"/>
      <c r="I95" s="35"/>
    </row>
    <row r="96" spans="3:9" ht="17.25" thickBot="1" x14ac:dyDescent="0.3">
      <c r="C96" s="17"/>
      <c r="H96" s="3"/>
    </row>
    <row r="97" spans="3:9" ht="17.25" thickBot="1" x14ac:dyDescent="0.3">
      <c r="C97" s="99" t="s">
        <v>67</v>
      </c>
      <c r="D97" s="94" t="s">
        <v>186</v>
      </c>
      <c r="E97" s="94" t="s">
        <v>182</v>
      </c>
      <c r="F97" s="94" t="s">
        <v>11</v>
      </c>
      <c r="G97" s="11"/>
      <c r="H97" s="40"/>
    </row>
    <row r="98" spans="3:9" ht="33.75" thickBot="1" x14ac:dyDescent="0.3">
      <c r="C98" s="21" t="s">
        <v>68</v>
      </c>
      <c r="D98" s="105"/>
      <c r="E98">
        <v>2310</v>
      </c>
      <c r="F98" s="6">
        <f>E98*D98</f>
        <v>0</v>
      </c>
      <c r="G98" s="101" t="str">
        <f>IF(D98="","ATTENZIONE: problema inserimento valore","")</f>
        <v>ATTENZIONE: problema inserimento valore</v>
      </c>
      <c r="H98" s="9"/>
    </row>
    <row r="99" spans="3:9" ht="33.75" thickBot="1" x14ac:dyDescent="0.3">
      <c r="C99" s="21" t="s">
        <v>69</v>
      </c>
      <c r="D99" s="105"/>
      <c r="E99">
        <v>1155</v>
      </c>
      <c r="F99" s="6">
        <f t="shared" ref="F99:F103" si="15">E99*D99</f>
        <v>0</v>
      </c>
      <c r="G99" s="101" t="str">
        <f t="shared" ref="G99:G102" si="16">IF(D99="","ATTENZIONE: problema inserimento valore","")</f>
        <v>ATTENZIONE: problema inserimento valore</v>
      </c>
      <c r="H99" s="9"/>
    </row>
    <row r="100" spans="3:9" ht="33.75" thickBot="1" x14ac:dyDescent="0.3">
      <c r="C100" s="21" t="s">
        <v>70</v>
      </c>
      <c r="D100" s="105"/>
      <c r="E100">
        <v>385</v>
      </c>
      <c r="F100" s="6">
        <f t="shared" si="15"/>
        <v>0</v>
      </c>
      <c r="G100" s="101" t="str">
        <f t="shared" si="16"/>
        <v>ATTENZIONE: problema inserimento valore</v>
      </c>
      <c r="H100" s="9"/>
    </row>
    <row r="101" spans="3:9" ht="33.75" thickBot="1" x14ac:dyDescent="0.3">
      <c r="C101" s="21" t="s">
        <v>71</v>
      </c>
      <c r="D101" s="105"/>
      <c r="E101">
        <v>77</v>
      </c>
      <c r="F101" s="6">
        <f t="shared" si="15"/>
        <v>0</v>
      </c>
      <c r="G101" s="101" t="str">
        <f t="shared" si="16"/>
        <v>ATTENZIONE: problema inserimento valore</v>
      </c>
      <c r="H101" s="9"/>
    </row>
    <row r="102" spans="3:9" ht="33.75" thickBot="1" x14ac:dyDescent="0.3">
      <c r="C102" s="21" t="s">
        <v>72</v>
      </c>
      <c r="D102" s="105"/>
      <c r="E102">
        <v>539</v>
      </c>
      <c r="F102" s="6">
        <f t="shared" si="15"/>
        <v>0</v>
      </c>
      <c r="G102" s="101" t="str">
        <f t="shared" si="16"/>
        <v>ATTENZIONE: problema inserimento valore</v>
      </c>
      <c r="H102" s="9"/>
    </row>
    <row r="103" spans="3:9" ht="33.75" thickBot="1" x14ac:dyDescent="0.3">
      <c r="C103" s="21" t="s">
        <v>73</v>
      </c>
      <c r="D103" s="105"/>
      <c r="E103">
        <v>77</v>
      </c>
      <c r="F103" s="6">
        <f t="shared" si="15"/>
        <v>0</v>
      </c>
      <c r="G103" s="101" t="str">
        <f>IF(D103="","ATTENZIONE: problema inserimento valore","")</f>
        <v>ATTENZIONE: problema inserimento valore</v>
      </c>
      <c r="H103" s="9"/>
    </row>
    <row r="104" spans="3:9" ht="17.25" thickBot="1" x14ac:dyDescent="0.3">
      <c r="C104" s="17"/>
      <c r="E104" s="99" t="s">
        <v>262</v>
      </c>
      <c r="F104" s="32">
        <f>TRUNC(SUM(F98:F103),2)</f>
        <v>0</v>
      </c>
      <c r="G104" s="11"/>
      <c r="H104" s="3"/>
    </row>
    <row r="105" spans="3:9" ht="17.25" thickBot="1" x14ac:dyDescent="0.3">
      <c r="C105" s="17"/>
      <c r="H105" s="3"/>
    </row>
    <row r="106" spans="3:9" ht="33.75" thickBot="1" x14ac:dyDescent="0.3">
      <c r="C106" s="98" t="s">
        <v>74</v>
      </c>
      <c r="D106" s="94" t="s">
        <v>187</v>
      </c>
      <c r="E106" s="94" t="s">
        <v>181</v>
      </c>
      <c r="F106" s="94" t="s">
        <v>182</v>
      </c>
      <c r="G106" s="94" t="s">
        <v>11</v>
      </c>
      <c r="H106" s="101"/>
      <c r="I106" s="73"/>
    </row>
    <row r="107" spans="3:9" ht="50.25" thickBot="1" x14ac:dyDescent="0.3">
      <c r="C107" s="18" t="s">
        <v>75</v>
      </c>
      <c r="D107" s="105"/>
      <c r="E107" s="135"/>
      <c r="F107" s="5">
        <v>3850</v>
      </c>
      <c r="G107" s="6">
        <f>F107*D107</f>
        <v>0</v>
      </c>
      <c r="H107" s="101" t="str">
        <f>IF(D107="","ATTENZIONE: problema inserimento valore","")</f>
        <v>ATTENZIONE: problema inserimento valore</v>
      </c>
      <c r="I107" s="42"/>
    </row>
    <row r="108" spans="3:9" ht="50.25" thickBot="1" x14ac:dyDescent="0.3">
      <c r="C108" s="18" t="s">
        <v>76</v>
      </c>
      <c r="D108" s="105"/>
      <c r="E108" s="135"/>
      <c r="F108" s="5">
        <v>1155</v>
      </c>
      <c r="G108" s="6">
        <f t="shared" ref="G108:G111" si="17">F108*D108</f>
        <v>0</v>
      </c>
      <c r="H108" s="101" t="str">
        <f t="shared" ref="H108:H112" si="18">IF(D108="","ATTENZIONE: problema inserimento valore","")</f>
        <v>ATTENZIONE: problema inserimento valore</v>
      </c>
      <c r="I108" s="42"/>
    </row>
    <row r="109" spans="3:9" ht="50.25" thickBot="1" x14ac:dyDescent="0.3">
      <c r="C109" s="18" t="s">
        <v>77</v>
      </c>
      <c r="D109" s="105"/>
      <c r="E109" s="135"/>
      <c r="F109" s="5">
        <v>385</v>
      </c>
      <c r="G109" s="6">
        <f t="shared" si="17"/>
        <v>0</v>
      </c>
      <c r="H109" s="101" t="str">
        <f t="shared" si="18"/>
        <v>ATTENZIONE: problema inserimento valore</v>
      </c>
      <c r="I109" s="42"/>
    </row>
    <row r="110" spans="3:9" ht="50.25" thickBot="1" x14ac:dyDescent="0.3">
      <c r="C110" s="18" t="s">
        <v>78</v>
      </c>
      <c r="D110" s="105"/>
      <c r="E110" s="135"/>
      <c r="F110" s="5">
        <v>116</v>
      </c>
      <c r="G110" s="6">
        <f t="shared" si="17"/>
        <v>0</v>
      </c>
      <c r="H110" s="101" t="str">
        <f t="shared" si="18"/>
        <v>ATTENZIONE: problema inserimento valore</v>
      </c>
      <c r="I110" s="42"/>
    </row>
    <row r="111" spans="3:9" ht="33.75" thickBot="1" x14ac:dyDescent="0.3">
      <c r="C111" s="18" t="s">
        <v>79</v>
      </c>
      <c r="D111" s="105"/>
      <c r="E111" s="135"/>
      <c r="F111" s="5">
        <v>770</v>
      </c>
      <c r="G111" s="6">
        <f t="shared" si="17"/>
        <v>0</v>
      </c>
      <c r="H111" s="101" t="str">
        <f t="shared" si="18"/>
        <v>ATTENZIONE: problema inserimento valore</v>
      </c>
      <c r="I111" s="42"/>
    </row>
    <row r="112" spans="3:9" ht="33.75" thickBot="1" x14ac:dyDescent="0.3">
      <c r="C112" s="78" t="s">
        <v>163</v>
      </c>
      <c r="D112" s="105"/>
      <c r="E112" s="72">
        <v>13.76</v>
      </c>
      <c r="F112" s="75">
        <v>6276</v>
      </c>
      <c r="G112" s="6">
        <f>IF(D112&lt;=E112,E112*F112,D112*F112)*AND(D112&lt;&gt;0)</f>
        <v>0</v>
      </c>
      <c r="H112" s="101" t="str">
        <f t="shared" si="18"/>
        <v>ATTENZIONE: problema inserimento valore</v>
      </c>
      <c r="I112" s="100"/>
    </row>
    <row r="113" spans="1:14" s="11" customFormat="1" ht="66.75" thickBot="1" x14ac:dyDescent="0.3">
      <c r="C113" s="28"/>
      <c r="D113" s="50"/>
      <c r="E113" s="50"/>
      <c r="F113" s="98" t="s">
        <v>263</v>
      </c>
      <c r="G113" s="51">
        <f>TRUNC(SUM(G107:G111),2)</f>
        <v>0</v>
      </c>
      <c r="H113" s="98" t="s">
        <v>264</v>
      </c>
      <c r="I113" s="32">
        <f>TRUNC(G112,2)</f>
        <v>0</v>
      </c>
      <c r="J113" s="54"/>
    </row>
    <row r="114" spans="1:14" s="11" customFormat="1" x14ac:dyDescent="0.25">
      <c r="D114" s="50"/>
      <c r="E114" s="50"/>
      <c r="F114" s="49"/>
      <c r="G114" s="35"/>
      <c r="H114" s="97"/>
      <c r="I114" s="35"/>
      <c r="J114" s="54"/>
    </row>
    <row r="115" spans="1:14" s="11" customFormat="1" x14ac:dyDescent="0.25">
      <c r="C115" s="28"/>
      <c r="D115" s="50"/>
      <c r="E115" s="50"/>
      <c r="F115" s="49"/>
      <c r="G115" s="35"/>
      <c r="H115" s="97"/>
      <c r="I115" s="35"/>
      <c r="J115" s="54"/>
    </row>
    <row r="116" spans="1:14" ht="17.25" thickBot="1" x14ac:dyDescent="0.3">
      <c r="C116" s="19"/>
      <c r="D116" s="50"/>
      <c r="E116" s="50"/>
      <c r="F116" s="15"/>
      <c r="G116" s="15"/>
      <c r="H116" s="15"/>
      <c r="I116" s="15"/>
      <c r="J116" s="49"/>
      <c r="K116" s="42"/>
      <c r="L116" s="97"/>
      <c r="M116" s="100"/>
      <c r="N116" s="10"/>
    </row>
    <row r="117" spans="1:14" ht="33.75" thickBot="1" x14ac:dyDescent="0.3">
      <c r="C117" s="98" t="s">
        <v>188</v>
      </c>
      <c r="D117" s="94" t="s">
        <v>180</v>
      </c>
      <c r="E117" s="94" t="s">
        <v>181</v>
      </c>
      <c r="F117" s="94" t="s">
        <v>182</v>
      </c>
      <c r="G117" s="94" t="s">
        <v>11</v>
      </c>
      <c r="H117" s="73"/>
      <c r="I117" s="73"/>
      <c r="J117" s="10"/>
    </row>
    <row r="118" spans="1:14" s="11" customFormat="1" ht="33.75" thickBot="1" x14ac:dyDescent="0.3">
      <c r="A118" s="3"/>
      <c r="B118" s="3"/>
      <c r="C118" s="55" t="s">
        <v>311</v>
      </c>
      <c r="D118" s="105"/>
      <c r="E118" s="141"/>
      <c r="F118" s="5">
        <v>154</v>
      </c>
      <c r="G118" s="6">
        <f>F118*D118</f>
        <v>0</v>
      </c>
      <c r="H118" s="101" t="str">
        <f t="shared" ref="H118:H142" si="19">IF(D118="","ATTENZIONE: problema inserimento valore","")</f>
        <v>ATTENZIONE: problema inserimento valore</v>
      </c>
      <c r="I118" s="77"/>
      <c r="J118" s="3"/>
    </row>
    <row r="119" spans="1:14" s="11" customFormat="1" ht="50.25" thickBot="1" x14ac:dyDescent="0.3">
      <c r="A119" s="3"/>
      <c r="B119" s="3"/>
      <c r="C119" s="55" t="s">
        <v>312</v>
      </c>
      <c r="D119" s="105"/>
      <c r="E119" s="142"/>
      <c r="F119" s="5">
        <v>2002</v>
      </c>
      <c r="G119" s="6">
        <f t="shared" ref="G119:G123" si="20">F119*D119</f>
        <v>0</v>
      </c>
      <c r="H119" s="101" t="str">
        <f t="shared" si="19"/>
        <v>ATTENZIONE: problema inserimento valore</v>
      </c>
      <c r="I119" s="77"/>
      <c r="J119" s="3"/>
    </row>
    <row r="120" spans="1:14" s="11" customFormat="1" ht="50.25" thickBot="1" x14ac:dyDescent="0.3">
      <c r="A120" s="3"/>
      <c r="B120" s="3"/>
      <c r="C120" s="55" t="s">
        <v>313</v>
      </c>
      <c r="D120" s="105"/>
      <c r="E120" s="142"/>
      <c r="F120" s="5">
        <v>616</v>
      </c>
      <c r="G120" s="6">
        <f t="shared" si="20"/>
        <v>0</v>
      </c>
      <c r="H120" s="101" t="str">
        <f t="shared" si="19"/>
        <v>ATTENZIONE: problema inserimento valore</v>
      </c>
      <c r="I120" s="77"/>
      <c r="J120" s="3"/>
    </row>
    <row r="121" spans="1:14" s="11" customFormat="1" ht="33.75" thickBot="1" x14ac:dyDescent="0.3">
      <c r="A121" s="3"/>
      <c r="B121" s="3"/>
      <c r="C121" s="55" t="s">
        <v>314</v>
      </c>
      <c r="D121" s="105"/>
      <c r="E121" s="142"/>
      <c r="F121" s="5">
        <v>308</v>
      </c>
      <c r="G121" s="6">
        <f t="shared" si="20"/>
        <v>0</v>
      </c>
      <c r="H121" s="101" t="str">
        <f t="shared" si="19"/>
        <v>ATTENZIONE: problema inserimento valore</v>
      </c>
      <c r="I121" s="77"/>
      <c r="J121" s="3"/>
    </row>
    <row r="122" spans="1:14" s="11" customFormat="1" ht="33.75" thickBot="1" x14ac:dyDescent="0.3">
      <c r="A122" s="3"/>
      <c r="B122" s="3"/>
      <c r="C122" s="55" t="s">
        <v>315</v>
      </c>
      <c r="D122" s="105"/>
      <c r="E122" s="142"/>
      <c r="F122" s="5">
        <v>385</v>
      </c>
      <c r="G122" s="6">
        <f t="shared" si="20"/>
        <v>0</v>
      </c>
      <c r="H122" s="101" t="str">
        <f t="shared" si="19"/>
        <v>ATTENZIONE: problema inserimento valore</v>
      </c>
      <c r="I122" s="77"/>
      <c r="J122" s="3"/>
    </row>
    <row r="123" spans="1:14" s="11" customFormat="1" ht="33.75" thickBot="1" x14ac:dyDescent="0.3">
      <c r="A123" s="3"/>
      <c r="B123" s="3"/>
      <c r="C123" s="55" t="s">
        <v>316</v>
      </c>
      <c r="D123" s="105"/>
      <c r="E123" s="143"/>
      <c r="F123" s="5">
        <v>385</v>
      </c>
      <c r="G123" s="6">
        <f t="shared" si="20"/>
        <v>0</v>
      </c>
      <c r="H123" s="101" t="str">
        <f t="shared" si="19"/>
        <v>ATTENZIONE: problema inserimento valore</v>
      </c>
      <c r="I123" s="77"/>
      <c r="J123" s="3"/>
    </row>
    <row r="124" spans="1:14" s="11" customFormat="1" ht="33.75" thickBot="1" x14ac:dyDescent="0.3">
      <c r="A124" s="3"/>
      <c r="B124" s="3"/>
      <c r="C124" s="78" t="s">
        <v>164</v>
      </c>
      <c r="D124" s="105"/>
      <c r="E124" s="87">
        <v>13.76</v>
      </c>
      <c r="F124" s="5">
        <v>3850</v>
      </c>
      <c r="G124" s="6">
        <f>IF(D124&lt;=E124,E124*F124,D124*F124)*AND(D124&lt;&gt;0)</f>
        <v>0</v>
      </c>
      <c r="H124" s="101" t="str">
        <f t="shared" si="19"/>
        <v>ATTENZIONE: problema inserimento valore</v>
      </c>
      <c r="I124" s="73"/>
      <c r="J124" s="3"/>
    </row>
    <row r="125" spans="1:14" s="11" customFormat="1" ht="33.75" thickBot="1" x14ac:dyDescent="0.3">
      <c r="A125" s="3"/>
      <c r="B125" s="3"/>
      <c r="C125" s="55" t="s">
        <v>80</v>
      </c>
      <c r="D125" s="105"/>
      <c r="E125" s="141"/>
      <c r="F125" s="5">
        <v>1271</v>
      </c>
      <c r="G125" s="6">
        <f t="shared" ref="G125:G128" si="21">F125*D125</f>
        <v>0</v>
      </c>
      <c r="H125" s="101" t="str">
        <f t="shared" si="19"/>
        <v>ATTENZIONE: problema inserimento valore</v>
      </c>
      <c r="I125" s="77"/>
      <c r="J125" s="3"/>
    </row>
    <row r="126" spans="1:14" s="11" customFormat="1" ht="33.75" thickBot="1" x14ac:dyDescent="0.3">
      <c r="A126" s="3"/>
      <c r="B126" s="3"/>
      <c r="C126" s="55" t="s">
        <v>81</v>
      </c>
      <c r="D126" s="105"/>
      <c r="E126" s="142"/>
      <c r="F126" s="5">
        <v>2965</v>
      </c>
      <c r="G126" s="6">
        <f t="shared" si="21"/>
        <v>0</v>
      </c>
      <c r="H126" s="101" t="str">
        <f t="shared" si="19"/>
        <v>ATTENZIONE: problema inserimento valore</v>
      </c>
      <c r="I126" s="77"/>
      <c r="J126" s="3"/>
    </row>
    <row r="127" spans="1:14" s="11" customFormat="1" ht="50.25" thickBot="1" x14ac:dyDescent="0.3">
      <c r="A127" s="3"/>
      <c r="B127" s="3"/>
      <c r="C127" s="55" t="s">
        <v>309</v>
      </c>
      <c r="D127" s="105"/>
      <c r="E127" s="142"/>
      <c r="F127" s="5">
        <v>231</v>
      </c>
      <c r="G127" s="6">
        <f t="shared" si="21"/>
        <v>0</v>
      </c>
      <c r="H127" s="101" t="str">
        <f t="shared" si="19"/>
        <v>ATTENZIONE: problema inserimento valore</v>
      </c>
      <c r="I127" s="77"/>
      <c r="J127" s="3"/>
    </row>
    <row r="128" spans="1:14" s="11" customFormat="1" ht="66.75" thickBot="1" x14ac:dyDescent="0.3">
      <c r="A128" s="3"/>
      <c r="B128" s="3"/>
      <c r="C128" s="89" t="s">
        <v>308</v>
      </c>
      <c r="D128" s="105"/>
      <c r="E128" s="143"/>
      <c r="F128" s="5">
        <v>770</v>
      </c>
      <c r="G128" s="6">
        <f t="shared" si="21"/>
        <v>0</v>
      </c>
      <c r="H128" s="101" t="str">
        <f t="shared" si="19"/>
        <v>ATTENZIONE: problema inserimento valore</v>
      </c>
      <c r="I128" s="77"/>
      <c r="J128" s="3"/>
    </row>
    <row r="129" spans="1:10" s="11" customFormat="1" ht="33.75" thickBot="1" x14ac:dyDescent="0.3">
      <c r="A129" s="3"/>
      <c r="B129" s="3"/>
      <c r="C129" s="78" t="s">
        <v>166</v>
      </c>
      <c r="D129" s="105"/>
      <c r="E129" s="87">
        <v>10</v>
      </c>
      <c r="F129" s="5">
        <v>5236</v>
      </c>
      <c r="G129" s="6">
        <f>IF(D129&lt;=E129,E129*F129,D129*F129)*AND(D129&lt;&gt;0)</f>
        <v>0</v>
      </c>
      <c r="H129" s="101" t="str">
        <f t="shared" si="19"/>
        <v>ATTENZIONE: problema inserimento valore</v>
      </c>
      <c r="I129" s="73"/>
      <c r="J129" s="3"/>
    </row>
    <row r="130" spans="1:10" ht="33.75" thickBot="1" x14ac:dyDescent="0.3">
      <c r="C130" s="21" t="s">
        <v>82</v>
      </c>
      <c r="D130" s="105"/>
      <c r="E130" s="138"/>
      <c r="F130" s="5">
        <v>616</v>
      </c>
      <c r="G130" s="6">
        <f t="shared" ref="G130:G141" si="22">F130*D130</f>
        <v>0</v>
      </c>
      <c r="H130" s="101" t="str">
        <f t="shared" si="19"/>
        <v>ATTENZIONE: problema inserimento valore</v>
      </c>
      <c r="I130" s="42"/>
    </row>
    <row r="131" spans="1:10" ht="33.75" thickBot="1" x14ac:dyDescent="0.3">
      <c r="C131" s="21" t="s">
        <v>83</v>
      </c>
      <c r="D131" s="105"/>
      <c r="E131" s="139"/>
      <c r="F131" s="5">
        <v>9625</v>
      </c>
      <c r="G131" s="6">
        <f t="shared" si="22"/>
        <v>0</v>
      </c>
      <c r="H131" s="101" t="str">
        <f t="shared" si="19"/>
        <v>ATTENZIONE: problema inserimento valore</v>
      </c>
      <c r="I131" s="42"/>
    </row>
    <row r="132" spans="1:10" ht="33.75" thickBot="1" x14ac:dyDescent="0.3">
      <c r="C132" s="21" t="s">
        <v>84</v>
      </c>
      <c r="D132" s="105"/>
      <c r="E132" s="139"/>
      <c r="F132" s="5">
        <v>7700</v>
      </c>
      <c r="G132" s="6">
        <f t="shared" si="22"/>
        <v>0</v>
      </c>
      <c r="H132" s="101" t="str">
        <f t="shared" si="19"/>
        <v>ATTENZIONE: problema inserimento valore</v>
      </c>
      <c r="I132" s="42"/>
    </row>
    <row r="133" spans="1:10" ht="33.75" thickBot="1" x14ac:dyDescent="0.3">
      <c r="C133" s="21" t="s">
        <v>85</v>
      </c>
      <c r="D133" s="105"/>
      <c r="E133" s="139"/>
      <c r="F133" s="5">
        <v>1540</v>
      </c>
      <c r="G133" s="6">
        <f t="shared" si="22"/>
        <v>0</v>
      </c>
      <c r="H133" s="101" t="str">
        <f t="shared" si="19"/>
        <v>ATTENZIONE: problema inserimento valore</v>
      </c>
      <c r="I133" s="42"/>
    </row>
    <row r="134" spans="1:10" ht="33.75" thickBot="1" x14ac:dyDescent="0.3">
      <c r="C134" s="21" t="s">
        <v>86</v>
      </c>
      <c r="D134" s="105"/>
      <c r="E134" s="139"/>
      <c r="F134" s="5">
        <v>38500</v>
      </c>
      <c r="G134" s="6">
        <f t="shared" si="22"/>
        <v>0</v>
      </c>
      <c r="H134" s="101" t="str">
        <f t="shared" si="19"/>
        <v>ATTENZIONE: problema inserimento valore</v>
      </c>
      <c r="I134" s="42"/>
    </row>
    <row r="135" spans="1:10" ht="33.75" thickBot="1" x14ac:dyDescent="0.3">
      <c r="C135" s="21" t="s">
        <v>87</v>
      </c>
      <c r="D135" s="105"/>
      <c r="E135" s="139"/>
      <c r="F135" s="5">
        <v>11550</v>
      </c>
      <c r="G135" s="6">
        <f t="shared" si="22"/>
        <v>0</v>
      </c>
      <c r="H135" s="101" t="str">
        <f t="shared" si="19"/>
        <v>ATTENZIONE: problema inserimento valore</v>
      </c>
      <c r="I135" s="42"/>
    </row>
    <row r="136" spans="1:10" ht="33.75" thickBot="1" x14ac:dyDescent="0.3">
      <c r="C136" s="21" t="s">
        <v>88</v>
      </c>
      <c r="D136" s="105"/>
      <c r="E136" s="139"/>
      <c r="F136" s="5">
        <v>1540</v>
      </c>
      <c r="G136" s="6">
        <f t="shared" si="22"/>
        <v>0</v>
      </c>
      <c r="H136" s="101" t="str">
        <f t="shared" si="19"/>
        <v>ATTENZIONE: problema inserimento valore</v>
      </c>
      <c r="I136" s="42"/>
    </row>
    <row r="137" spans="1:10" ht="33.75" thickBot="1" x14ac:dyDescent="0.3">
      <c r="C137" s="21" t="s">
        <v>89</v>
      </c>
      <c r="D137" s="105"/>
      <c r="E137" s="139"/>
      <c r="F137" s="5">
        <v>38500</v>
      </c>
      <c r="G137" s="6">
        <f t="shared" si="22"/>
        <v>0</v>
      </c>
      <c r="H137" s="101" t="str">
        <f t="shared" si="19"/>
        <v>ATTENZIONE: problema inserimento valore</v>
      </c>
      <c r="I137" s="42"/>
    </row>
    <row r="138" spans="1:10" ht="33.75" thickBot="1" x14ac:dyDescent="0.3">
      <c r="C138" s="21" t="s">
        <v>90</v>
      </c>
      <c r="D138" s="105"/>
      <c r="E138" s="139"/>
      <c r="F138" s="5">
        <v>11550</v>
      </c>
      <c r="G138" s="6">
        <f t="shared" si="22"/>
        <v>0</v>
      </c>
      <c r="H138" s="101" t="str">
        <f t="shared" si="19"/>
        <v>ATTENZIONE: problema inserimento valore</v>
      </c>
      <c r="I138" s="42"/>
    </row>
    <row r="139" spans="1:10" ht="33.75" thickBot="1" x14ac:dyDescent="0.3">
      <c r="C139" s="21" t="s">
        <v>91</v>
      </c>
      <c r="D139" s="105"/>
      <c r="E139" s="139"/>
      <c r="F139" s="5">
        <v>7392</v>
      </c>
      <c r="G139" s="6">
        <f t="shared" si="22"/>
        <v>0</v>
      </c>
      <c r="H139" s="101" t="str">
        <f t="shared" si="19"/>
        <v>ATTENZIONE: problema inserimento valore</v>
      </c>
      <c r="I139" s="42"/>
    </row>
    <row r="140" spans="1:10" ht="33.75" thickBot="1" x14ac:dyDescent="0.3">
      <c r="C140" s="21" t="s">
        <v>92</v>
      </c>
      <c r="D140" s="105"/>
      <c r="E140" s="139"/>
      <c r="F140" s="5">
        <v>18480</v>
      </c>
      <c r="G140" s="6">
        <f t="shared" si="22"/>
        <v>0</v>
      </c>
      <c r="H140" s="101" t="str">
        <f t="shared" si="19"/>
        <v>ATTENZIONE: problema inserimento valore</v>
      </c>
      <c r="I140" s="42"/>
    </row>
    <row r="141" spans="1:10" s="11" customFormat="1" ht="33.75" thickBot="1" x14ac:dyDescent="0.3">
      <c r="A141" s="3"/>
      <c r="B141" s="3"/>
      <c r="C141" s="21" t="s">
        <v>93</v>
      </c>
      <c r="D141" s="105"/>
      <c r="E141" s="140"/>
      <c r="F141" s="5">
        <v>18480</v>
      </c>
      <c r="G141" s="6">
        <f t="shared" si="22"/>
        <v>0</v>
      </c>
      <c r="H141" s="101" t="str">
        <f t="shared" si="19"/>
        <v>ATTENZIONE: problema inserimento valore</v>
      </c>
      <c r="I141" s="42"/>
      <c r="J141" s="3"/>
    </row>
    <row r="142" spans="1:10" s="11" customFormat="1" ht="33.75" thickBot="1" x14ac:dyDescent="0.3">
      <c r="A142" s="3"/>
      <c r="B142" s="3"/>
      <c r="C142" s="78" t="s">
        <v>165</v>
      </c>
      <c r="D142" s="105"/>
      <c r="E142" s="88"/>
      <c r="F142" s="5">
        <v>165473</v>
      </c>
      <c r="G142" s="6">
        <f>IF(D142&lt;=E142,E142*F142,D142*F142)*AND(D142&lt;&gt;0)</f>
        <v>0</v>
      </c>
      <c r="H142" s="101" t="str">
        <f t="shared" si="19"/>
        <v>ATTENZIONE: problema inserimento valore</v>
      </c>
      <c r="I142" s="100"/>
      <c r="J142" s="3"/>
    </row>
    <row r="143" spans="1:10" ht="66.75" thickBot="1" x14ac:dyDescent="0.3">
      <c r="D143" s="3"/>
      <c r="E143" s="3"/>
      <c r="F143" s="98" t="s">
        <v>265</v>
      </c>
      <c r="G143" s="51">
        <f>TRUNC(SUM(G118:G123)+SUM(G125:G128)+SUM(G130:G141),2)</f>
        <v>0</v>
      </c>
      <c r="H143" s="98" t="s">
        <v>266</v>
      </c>
      <c r="I143" s="32">
        <f>TRUNC(G124+G129+G142,2)</f>
        <v>0</v>
      </c>
    </row>
    <row r="144" spans="1:10" ht="17.25" thickBot="1" x14ac:dyDescent="0.3">
      <c r="C144" s="17"/>
      <c r="H144" s="3"/>
    </row>
    <row r="145" spans="3:8" ht="17.25" thickBot="1" x14ac:dyDescent="0.3">
      <c r="C145" s="98" t="s">
        <v>189</v>
      </c>
      <c r="D145" s="94" t="s">
        <v>180</v>
      </c>
      <c r="E145" s="94" t="s">
        <v>182</v>
      </c>
      <c r="F145" s="94" t="s">
        <v>11</v>
      </c>
      <c r="G145" s="35"/>
      <c r="H145" s="3"/>
    </row>
    <row r="146" spans="3:8" ht="17.25" thickBot="1" x14ac:dyDescent="0.3">
      <c r="C146" s="18" t="s">
        <v>296</v>
      </c>
      <c r="D146" s="108"/>
      <c r="E146" s="5">
        <v>1001</v>
      </c>
      <c r="F146" s="6">
        <f>E146*D146</f>
        <v>0</v>
      </c>
      <c r="G146" s="101" t="str">
        <f>IF(D146="","ATTENZIONE: problema inserimento valore","")</f>
        <v>ATTENZIONE: problema inserimento valore</v>
      </c>
      <c r="H146" s="3"/>
    </row>
    <row r="147" spans="3:8" ht="17.25" thickBot="1" x14ac:dyDescent="0.3">
      <c r="C147" s="18" t="s">
        <v>297</v>
      </c>
      <c r="D147" s="108"/>
      <c r="E147" s="5">
        <v>231</v>
      </c>
      <c r="F147" s="6">
        <f t="shared" ref="F147:F150" si="23">E147*D147</f>
        <v>0</v>
      </c>
      <c r="G147" s="101" t="str">
        <f t="shared" ref="G147:G150" si="24">IF(D147="","ATTENZIONE: problema inserimento valore","")</f>
        <v>ATTENZIONE: problema inserimento valore</v>
      </c>
      <c r="H147" s="9"/>
    </row>
    <row r="148" spans="3:8" ht="17.25" thickBot="1" x14ac:dyDescent="0.3">
      <c r="C148" s="18" t="s">
        <v>298</v>
      </c>
      <c r="D148" s="108"/>
      <c r="E148" s="5">
        <v>23</v>
      </c>
      <c r="F148" s="6">
        <f t="shared" si="23"/>
        <v>0</v>
      </c>
      <c r="G148" s="101" t="str">
        <f t="shared" si="24"/>
        <v>ATTENZIONE: problema inserimento valore</v>
      </c>
      <c r="H148" s="9"/>
    </row>
    <row r="149" spans="3:8" ht="33.75" thickBot="1" x14ac:dyDescent="0.3">
      <c r="C149" s="18" t="s">
        <v>94</v>
      </c>
      <c r="D149" s="108"/>
      <c r="E149" s="5">
        <v>23</v>
      </c>
      <c r="F149" s="6">
        <f t="shared" si="23"/>
        <v>0</v>
      </c>
      <c r="G149" s="101" t="str">
        <f t="shared" si="24"/>
        <v>ATTENZIONE: problema inserimento valore</v>
      </c>
      <c r="H149" s="9"/>
    </row>
    <row r="150" spans="3:8" ht="33.75" thickBot="1" x14ac:dyDescent="0.3">
      <c r="C150" s="18" t="s">
        <v>299</v>
      </c>
      <c r="D150" s="108"/>
      <c r="E150" s="5">
        <v>39</v>
      </c>
      <c r="F150" s="6">
        <f t="shared" si="23"/>
        <v>0</v>
      </c>
      <c r="G150" s="101" t="str">
        <f t="shared" si="24"/>
        <v>ATTENZIONE: problema inserimento valore</v>
      </c>
      <c r="H150" s="9"/>
    </row>
    <row r="151" spans="3:8" ht="17.25" thickBot="1" x14ac:dyDescent="0.3">
      <c r="C151" s="19"/>
      <c r="D151" s="20"/>
      <c r="E151" s="98" t="s">
        <v>267</v>
      </c>
      <c r="F151" s="32">
        <f>TRUNC(SUM(F146:F150),2)</f>
        <v>0</v>
      </c>
      <c r="G151" s="35"/>
      <c r="H151" s="3"/>
    </row>
    <row r="152" spans="3:8" x14ac:dyDescent="0.25">
      <c r="C152" s="17"/>
      <c r="E152" s="3"/>
      <c r="F152" s="3"/>
      <c r="G152" s="3"/>
    </row>
    <row r="153" spans="3:8" ht="17.25" thickBot="1" x14ac:dyDescent="0.3">
      <c r="C153" s="17"/>
      <c r="H153" s="3"/>
    </row>
    <row r="154" spans="3:8" ht="17.25" thickBot="1" x14ac:dyDescent="0.3">
      <c r="C154" s="98" t="s">
        <v>190</v>
      </c>
      <c r="D154" s="94" t="s">
        <v>180</v>
      </c>
      <c r="E154" s="94" t="s">
        <v>182</v>
      </c>
      <c r="F154" s="94" t="s">
        <v>11</v>
      </c>
      <c r="G154" s="11"/>
      <c r="H154" s="3"/>
    </row>
    <row r="155" spans="3:8" ht="17.25" thickBot="1" x14ac:dyDescent="0.3">
      <c r="C155" s="18" t="s">
        <v>95</v>
      </c>
      <c r="D155" s="109"/>
      <c r="E155" s="5">
        <v>39</v>
      </c>
      <c r="F155" s="6">
        <f>E155*D155</f>
        <v>0</v>
      </c>
      <c r="G155" s="101" t="str">
        <f t="shared" ref="G155:G158" si="25">IF(D155="","ATTENZIONE: problema inserimento valore","")</f>
        <v>ATTENZIONE: problema inserimento valore</v>
      </c>
      <c r="H155" s="9"/>
    </row>
    <row r="156" spans="3:8" ht="17.25" thickBot="1" x14ac:dyDescent="0.3">
      <c r="C156" s="18" t="s">
        <v>96</v>
      </c>
      <c r="D156" s="109"/>
      <c r="E156" s="5">
        <v>31</v>
      </c>
      <c r="F156" s="6">
        <f t="shared" ref="F156:F158" si="26">E156*D156</f>
        <v>0</v>
      </c>
      <c r="G156" s="101" t="str">
        <f t="shared" si="25"/>
        <v>ATTENZIONE: problema inserimento valore</v>
      </c>
      <c r="H156" s="9"/>
    </row>
    <row r="157" spans="3:8" ht="17.25" thickBot="1" x14ac:dyDescent="0.3">
      <c r="C157" s="18" t="s">
        <v>97</v>
      </c>
      <c r="D157" s="109"/>
      <c r="E157" s="5">
        <v>23</v>
      </c>
      <c r="F157" s="6">
        <f t="shared" si="26"/>
        <v>0</v>
      </c>
      <c r="G157" s="101" t="str">
        <f t="shared" si="25"/>
        <v>ATTENZIONE: problema inserimento valore</v>
      </c>
      <c r="H157" s="9"/>
    </row>
    <row r="158" spans="3:8" ht="17.25" thickBot="1" x14ac:dyDescent="0.3">
      <c r="C158" s="18" t="s">
        <v>98</v>
      </c>
      <c r="D158" s="109"/>
      <c r="E158" s="5">
        <v>15</v>
      </c>
      <c r="F158" s="6">
        <f t="shared" si="26"/>
        <v>0</v>
      </c>
      <c r="G158" s="101" t="str">
        <f t="shared" si="25"/>
        <v>ATTENZIONE: problema inserimento valore</v>
      </c>
      <c r="H158" s="9"/>
    </row>
    <row r="159" spans="3:8" ht="33.75" thickBot="1" x14ac:dyDescent="0.3">
      <c r="C159" s="17"/>
      <c r="E159" s="98" t="s">
        <v>268</v>
      </c>
      <c r="F159" s="32">
        <f>TRUNC(SUM(F155:F158),2)</f>
        <v>0</v>
      </c>
      <c r="G159" s="11"/>
      <c r="H159" s="3"/>
    </row>
    <row r="160" spans="3:8" ht="17.25" thickBot="1" x14ac:dyDescent="0.3">
      <c r="C160" s="17"/>
      <c r="H160" s="3"/>
    </row>
    <row r="161" spans="3:8" ht="17.25" thickBot="1" x14ac:dyDescent="0.3">
      <c r="C161" s="98" t="s">
        <v>191</v>
      </c>
      <c r="D161" s="94" t="s">
        <v>180</v>
      </c>
      <c r="E161" s="94" t="s">
        <v>182</v>
      </c>
      <c r="F161" s="94" t="s">
        <v>11</v>
      </c>
      <c r="G161" s="44"/>
      <c r="H161" s="3"/>
    </row>
    <row r="162" spans="3:8" ht="17.25" thickBot="1" x14ac:dyDescent="0.3">
      <c r="C162" s="18" t="s">
        <v>99</v>
      </c>
      <c r="D162" s="105"/>
      <c r="E162" s="5">
        <v>54</v>
      </c>
      <c r="F162" s="6">
        <f>E162*D162</f>
        <v>0</v>
      </c>
      <c r="G162" s="101" t="str">
        <f t="shared" ref="G162:G181" si="27">IF(D162="","ATTENZIONE: problema inserimento valore","")</f>
        <v>ATTENZIONE: problema inserimento valore</v>
      </c>
      <c r="H162" s="9"/>
    </row>
    <row r="163" spans="3:8" ht="33.75" thickBot="1" x14ac:dyDescent="0.3">
      <c r="C163" s="18" t="s">
        <v>100</v>
      </c>
      <c r="D163" s="105"/>
      <c r="E163" s="5">
        <v>23</v>
      </c>
      <c r="F163" s="6">
        <f t="shared" ref="F163:F181" si="28">E163*D163</f>
        <v>0</v>
      </c>
      <c r="G163" s="101" t="str">
        <f t="shared" si="27"/>
        <v>ATTENZIONE: problema inserimento valore</v>
      </c>
      <c r="H163" s="9"/>
    </row>
    <row r="164" spans="3:8" ht="33.75" thickBot="1" x14ac:dyDescent="0.3">
      <c r="C164" s="18" t="s">
        <v>101</v>
      </c>
      <c r="D164" s="105"/>
      <c r="E164" s="5">
        <v>65</v>
      </c>
      <c r="F164" s="6">
        <f t="shared" si="28"/>
        <v>0</v>
      </c>
      <c r="G164" s="101" t="str">
        <f t="shared" si="27"/>
        <v>ATTENZIONE: problema inserimento valore</v>
      </c>
      <c r="H164" s="9"/>
    </row>
    <row r="165" spans="3:8" ht="33.75" thickBot="1" x14ac:dyDescent="0.3">
      <c r="C165" s="18" t="s">
        <v>102</v>
      </c>
      <c r="D165" s="105"/>
      <c r="E165" s="5">
        <v>39</v>
      </c>
      <c r="F165" s="6">
        <f t="shared" si="28"/>
        <v>0</v>
      </c>
      <c r="G165" s="101" t="str">
        <f t="shared" si="27"/>
        <v>ATTENZIONE: problema inserimento valore</v>
      </c>
      <c r="H165" s="9"/>
    </row>
    <row r="166" spans="3:8" ht="33.75" thickBot="1" x14ac:dyDescent="0.3">
      <c r="C166" s="18" t="s">
        <v>103</v>
      </c>
      <c r="D166" s="105"/>
      <c r="E166" s="5">
        <v>15</v>
      </c>
      <c r="F166" s="6">
        <f t="shared" si="28"/>
        <v>0</v>
      </c>
      <c r="G166" s="101" t="str">
        <f t="shared" si="27"/>
        <v>ATTENZIONE: problema inserimento valore</v>
      </c>
      <c r="H166" s="9"/>
    </row>
    <row r="167" spans="3:8" ht="33.75" thickBot="1" x14ac:dyDescent="0.3">
      <c r="C167" s="18" t="s">
        <v>104</v>
      </c>
      <c r="D167" s="105"/>
      <c r="E167" s="5">
        <v>154</v>
      </c>
      <c r="F167" s="6">
        <f t="shared" si="28"/>
        <v>0</v>
      </c>
      <c r="G167" s="101" t="str">
        <f t="shared" si="27"/>
        <v>ATTENZIONE: problema inserimento valore</v>
      </c>
      <c r="H167" s="9"/>
    </row>
    <row r="168" spans="3:8" ht="33.75" thickBot="1" x14ac:dyDescent="0.3">
      <c r="C168" s="18" t="s">
        <v>105</v>
      </c>
      <c r="D168" s="105"/>
      <c r="E168" s="5">
        <v>19</v>
      </c>
      <c r="F168" s="6">
        <f t="shared" si="28"/>
        <v>0</v>
      </c>
      <c r="G168" s="101" t="str">
        <f t="shared" si="27"/>
        <v>ATTENZIONE: problema inserimento valore</v>
      </c>
      <c r="H168" s="9"/>
    </row>
    <row r="169" spans="3:8" ht="33.75" thickBot="1" x14ac:dyDescent="0.3">
      <c r="C169" s="18" t="s">
        <v>106</v>
      </c>
      <c r="D169" s="105"/>
      <c r="E169" s="5">
        <v>8</v>
      </c>
      <c r="F169" s="6">
        <f t="shared" si="28"/>
        <v>0</v>
      </c>
      <c r="G169" s="101" t="str">
        <f t="shared" si="27"/>
        <v>ATTENZIONE: problema inserimento valore</v>
      </c>
      <c r="H169" s="9"/>
    </row>
    <row r="170" spans="3:8" ht="33.75" thickBot="1" x14ac:dyDescent="0.3">
      <c r="C170" s="18" t="s">
        <v>107</v>
      </c>
      <c r="D170" s="105"/>
      <c r="E170" s="5">
        <v>8</v>
      </c>
      <c r="F170" s="6">
        <f t="shared" si="28"/>
        <v>0</v>
      </c>
      <c r="G170" s="101" t="str">
        <f t="shared" si="27"/>
        <v>ATTENZIONE: problema inserimento valore</v>
      </c>
      <c r="H170" s="9"/>
    </row>
    <row r="171" spans="3:8" ht="33.75" thickBot="1" x14ac:dyDescent="0.3">
      <c r="C171" s="18" t="s">
        <v>108</v>
      </c>
      <c r="D171" s="105"/>
      <c r="E171" s="5">
        <v>8</v>
      </c>
      <c r="F171" s="6">
        <f t="shared" si="28"/>
        <v>0</v>
      </c>
      <c r="G171" s="101" t="str">
        <f t="shared" si="27"/>
        <v>ATTENZIONE: problema inserimento valore</v>
      </c>
      <c r="H171" s="9"/>
    </row>
    <row r="172" spans="3:8" ht="33.75" thickBot="1" x14ac:dyDescent="0.3">
      <c r="C172" s="18" t="s">
        <v>109</v>
      </c>
      <c r="D172" s="105"/>
      <c r="E172" s="5">
        <v>23</v>
      </c>
      <c r="F172" s="6">
        <f t="shared" si="28"/>
        <v>0</v>
      </c>
      <c r="G172" s="101" t="str">
        <f t="shared" si="27"/>
        <v>ATTENZIONE: problema inserimento valore</v>
      </c>
      <c r="H172" s="9"/>
    </row>
    <row r="173" spans="3:8" ht="33.75" thickBot="1" x14ac:dyDescent="0.3">
      <c r="C173" s="18" t="s">
        <v>110</v>
      </c>
      <c r="D173" s="105"/>
      <c r="E173" s="5">
        <v>8</v>
      </c>
      <c r="F173" s="6">
        <f t="shared" si="28"/>
        <v>0</v>
      </c>
      <c r="G173" s="101" t="str">
        <f t="shared" si="27"/>
        <v>ATTENZIONE: problema inserimento valore</v>
      </c>
      <c r="H173" s="9"/>
    </row>
    <row r="174" spans="3:8" ht="33.75" thickBot="1" x14ac:dyDescent="0.3">
      <c r="C174" s="18" t="s">
        <v>111</v>
      </c>
      <c r="D174" s="105"/>
      <c r="E174" s="5">
        <v>8</v>
      </c>
      <c r="F174" s="6">
        <f t="shared" si="28"/>
        <v>0</v>
      </c>
      <c r="G174" s="101" t="str">
        <f t="shared" si="27"/>
        <v>ATTENZIONE: problema inserimento valore</v>
      </c>
      <c r="H174" s="9"/>
    </row>
    <row r="175" spans="3:8" ht="33.75" thickBot="1" x14ac:dyDescent="0.3">
      <c r="C175" s="18" t="s">
        <v>112</v>
      </c>
      <c r="D175" s="105"/>
      <c r="E175" s="5">
        <v>31</v>
      </c>
      <c r="F175" s="6">
        <f t="shared" si="28"/>
        <v>0</v>
      </c>
      <c r="G175" s="101" t="str">
        <f t="shared" si="27"/>
        <v>ATTENZIONE: problema inserimento valore</v>
      </c>
      <c r="H175" s="9"/>
    </row>
    <row r="176" spans="3:8" ht="33.75" thickBot="1" x14ac:dyDescent="0.3">
      <c r="C176" s="18" t="s">
        <v>113</v>
      </c>
      <c r="D176" s="105"/>
      <c r="E176" s="5">
        <v>385</v>
      </c>
      <c r="F176" s="6">
        <f t="shared" si="28"/>
        <v>0</v>
      </c>
      <c r="G176" s="101" t="str">
        <f t="shared" si="27"/>
        <v>ATTENZIONE: problema inserimento valore</v>
      </c>
      <c r="H176" s="9"/>
    </row>
    <row r="177" spans="3:9" ht="33.75" thickBot="1" x14ac:dyDescent="0.3">
      <c r="C177" s="18" t="s">
        <v>114</v>
      </c>
      <c r="D177" s="105"/>
      <c r="E177" s="5">
        <v>339</v>
      </c>
      <c r="F177" s="6">
        <f t="shared" si="28"/>
        <v>0</v>
      </c>
      <c r="G177" s="101" t="str">
        <f t="shared" si="27"/>
        <v>ATTENZIONE: problema inserimento valore</v>
      </c>
      <c r="H177" s="9"/>
    </row>
    <row r="178" spans="3:9" ht="33.75" thickBot="1" x14ac:dyDescent="0.3">
      <c r="C178" s="18" t="s">
        <v>115</v>
      </c>
      <c r="D178" s="105"/>
      <c r="E178" s="5">
        <v>308</v>
      </c>
      <c r="F178" s="6">
        <f t="shared" si="28"/>
        <v>0</v>
      </c>
      <c r="G178" s="101" t="str">
        <f t="shared" si="27"/>
        <v>ATTENZIONE: problema inserimento valore</v>
      </c>
      <c r="H178" s="9"/>
    </row>
    <row r="179" spans="3:9" ht="33.75" thickBot="1" x14ac:dyDescent="0.3">
      <c r="C179" s="18" t="s">
        <v>116</v>
      </c>
      <c r="D179" s="105"/>
      <c r="E179" s="5">
        <v>193</v>
      </c>
      <c r="F179" s="6">
        <f t="shared" si="28"/>
        <v>0</v>
      </c>
      <c r="G179" s="101" t="str">
        <f t="shared" si="27"/>
        <v>ATTENZIONE: problema inserimento valore</v>
      </c>
      <c r="H179" s="9"/>
    </row>
    <row r="180" spans="3:9" ht="33.75" thickBot="1" x14ac:dyDescent="0.3">
      <c r="C180" s="18" t="s">
        <v>117</v>
      </c>
      <c r="D180" s="105"/>
      <c r="E180" s="5">
        <v>770</v>
      </c>
      <c r="F180" s="6">
        <f t="shared" si="28"/>
        <v>0</v>
      </c>
      <c r="G180" s="101" t="str">
        <f t="shared" si="27"/>
        <v>ATTENZIONE: problema inserimento valore</v>
      </c>
      <c r="H180" s="9"/>
    </row>
    <row r="181" spans="3:9" ht="33.75" thickBot="1" x14ac:dyDescent="0.3">
      <c r="C181" s="18" t="s">
        <v>118</v>
      </c>
      <c r="D181" s="105"/>
      <c r="E181" s="5">
        <v>116</v>
      </c>
      <c r="F181" s="6">
        <f t="shared" si="28"/>
        <v>0</v>
      </c>
      <c r="G181" s="101" t="str">
        <f t="shared" si="27"/>
        <v>ATTENZIONE: problema inserimento valore</v>
      </c>
      <c r="H181" s="9"/>
    </row>
    <row r="182" spans="3:9" ht="33.75" thickBot="1" x14ac:dyDescent="0.3">
      <c r="C182" s="17"/>
      <c r="E182" s="98" t="s">
        <v>269</v>
      </c>
      <c r="F182" s="32">
        <f>TRUNC(SUM(F162:F181),2)</f>
        <v>0</v>
      </c>
      <c r="G182" s="44"/>
      <c r="H182" s="3"/>
    </row>
    <row r="183" spans="3:9" ht="17.25" thickBot="1" x14ac:dyDescent="0.3">
      <c r="C183" s="17"/>
      <c r="H183" s="3"/>
    </row>
    <row r="184" spans="3:9" ht="17.25" thickBot="1" x14ac:dyDescent="0.3">
      <c r="C184" s="96" t="s">
        <v>192</v>
      </c>
      <c r="D184" s="96" t="s">
        <v>180</v>
      </c>
      <c r="E184" s="96" t="s">
        <v>182</v>
      </c>
      <c r="F184" s="96" t="s">
        <v>11</v>
      </c>
      <c r="G184" s="45"/>
      <c r="H184" s="3"/>
    </row>
    <row r="185" spans="3:9" ht="33.75" thickBot="1" x14ac:dyDescent="0.3">
      <c r="C185" s="18" t="s">
        <v>119</v>
      </c>
      <c r="D185" s="105"/>
      <c r="E185" s="5">
        <v>12</v>
      </c>
      <c r="F185" s="6">
        <f>E185*D185</f>
        <v>0</v>
      </c>
      <c r="G185" s="101" t="str">
        <f t="shared" ref="G185:G186" si="29">IF(D185="","ATTENZIONE: problema inserimento valore","")</f>
        <v>ATTENZIONE: problema inserimento valore</v>
      </c>
      <c r="H185" s="25"/>
    </row>
    <row r="186" spans="3:9" ht="33.75" thickBot="1" x14ac:dyDescent="0.3">
      <c r="C186" s="18" t="s">
        <v>120</v>
      </c>
      <c r="D186" s="105"/>
      <c r="E186" s="5">
        <v>8</v>
      </c>
      <c r="F186" s="6">
        <f>E186*D186</f>
        <v>0</v>
      </c>
      <c r="G186" s="101" t="str">
        <f t="shared" si="29"/>
        <v>ATTENZIONE: problema inserimento valore</v>
      </c>
      <c r="H186" s="3"/>
    </row>
    <row r="187" spans="3:9" ht="33.75" thickBot="1" x14ac:dyDescent="0.3">
      <c r="C187" s="17"/>
      <c r="E187" s="96" t="s">
        <v>270</v>
      </c>
      <c r="F187" s="32">
        <f>TRUNC(SUM(F185:F186),2)</f>
        <v>0</v>
      </c>
      <c r="G187" s="45"/>
      <c r="H187" s="3"/>
    </row>
    <row r="188" spans="3:9" x14ac:dyDescent="0.25">
      <c r="C188" s="17"/>
      <c r="H188" s="3"/>
    </row>
    <row r="189" spans="3:9" ht="17.25" thickBot="1" x14ac:dyDescent="0.3">
      <c r="C189" s="17"/>
      <c r="H189" s="3"/>
    </row>
    <row r="190" spans="3:9" ht="17.25" customHeight="1" x14ac:dyDescent="0.25">
      <c r="C190" s="130" t="s">
        <v>193</v>
      </c>
      <c r="D190" s="130" t="s">
        <v>180</v>
      </c>
      <c r="E190" s="130" t="s">
        <v>182</v>
      </c>
      <c r="F190" s="130" t="s">
        <v>11</v>
      </c>
      <c r="G190" s="3"/>
      <c r="H190" s="3"/>
    </row>
    <row r="191" spans="3:9" ht="17.25" thickBot="1" x14ac:dyDescent="0.3">
      <c r="C191" s="132"/>
      <c r="D191" s="132"/>
      <c r="E191" s="132"/>
      <c r="F191" s="132"/>
      <c r="G191" s="3"/>
      <c r="H191" s="3"/>
    </row>
    <row r="192" spans="3:9" ht="33.75" thickBot="1" x14ac:dyDescent="0.3">
      <c r="C192" s="18" t="s">
        <v>121</v>
      </c>
      <c r="D192" s="105"/>
      <c r="E192" s="5">
        <v>1078</v>
      </c>
      <c r="F192" s="6">
        <f>E192*D192</f>
        <v>0</v>
      </c>
      <c r="G192" s="101" t="str">
        <f t="shared" ref="G192:G194" si="30">IF(D192="","ATTENZIONE: problema inserimento valore","")</f>
        <v>ATTENZIONE: problema inserimento valore</v>
      </c>
      <c r="H192" s="3"/>
      <c r="I192" s="9"/>
    </row>
    <row r="193" spans="3:11" ht="17.25" thickBot="1" x14ac:dyDescent="0.3">
      <c r="C193" s="18" t="s">
        <v>122</v>
      </c>
      <c r="D193" s="105"/>
      <c r="E193" s="5">
        <v>31</v>
      </c>
      <c r="F193" s="6">
        <f t="shared" ref="F193:F194" si="31">E193*D193</f>
        <v>0</v>
      </c>
      <c r="G193" s="101" t="str">
        <f t="shared" si="30"/>
        <v>ATTENZIONE: problema inserimento valore</v>
      </c>
      <c r="H193" s="3"/>
      <c r="I193" s="9"/>
    </row>
    <row r="194" spans="3:11" ht="17.25" thickBot="1" x14ac:dyDescent="0.3">
      <c r="C194" s="18" t="s">
        <v>123</v>
      </c>
      <c r="D194" s="105"/>
      <c r="E194" s="5">
        <v>231</v>
      </c>
      <c r="F194" s="6">
        <f t="shared" si="31"/>
        <v>0</v>
      </c>
      <c r="G194" s="101" t="str">
        <f t="shared" si="30"/>
        <v>ATTENZIONE: problema inserimento valore</v>
      </c>
      <c r="H194" s="3"/>
      <c r="I194" s="9"/>
    </row>
    <row r="195" spans="3:11" ht="33.75" thickBot="1" x14ac:dyDescent="0.3">
      <c r="C195" s="17"/>
      <c r="E195" s="98" t="s">
        <v>271</v>
      </c>
      <c r="F195" s="32">
        <f>TRUNC(SUM(F192:F194),2)</f>
        <v>0</v>
      </c>
      <c r="G195" s="3"/>
      <c r="H195" s="3"/>
    </row>
    <row r="196" spans="3:11" ht="17.25" thickBot="1" x14ac:dyDescent="0.3">
      <c r="C196" s="17"/>
      <c r="H196" s="3"/>
    </row>
    <row r="197" spans="3:11" ht="49.5" customHeight="1" thickBot="1" x14ac:dyDescent="0.3">
      <c r="C197" s="65" t="s">
        <v>194</v>
      </c>
      <c r="D197" s="94" t="s">
        <v>180</v>
      </c>
      <c r="E197" s="96" t="s">
        <v>182</v>
      </c>
      <c r="F197" s="96" t="s">
        <v>11</v>
      </c>
      <c r="G197" s="64"/>
      <c r="H197" s="3"/>
    </row>
    <row r="198" spans="3:11" ht="32.25" thickBot="1" x14ac:dyDescent="0.3">
      <c r="C198" s="18" t="s">
        <v>124</v>
      </c>
      <c r="D198" s="107"/>
      <c r="E198" s="53">
        <v>123</v>
      </c>
      <c r="F198" s="46">
        <f>E198*D198</f>
        <v>0</v>
      </c>
      <c r="G198" s="101" t="str">
        <f t="shared" ref="G198:G201" si="32">IF(D198="","ATTENZIONE: problema inserimento valore","")</f>
        <v>ATTENZIONE: problema inserimento valore</v>
      </c>
      <c r="H198" s="26"/>
    </row>
    <row r="199" spans="3:11" ht="32.25" thickBot="1" x14ac:dyDescent="0.3">
      <c r="C199" s="18" t="s">
        <v>125</v>
      </c>
      <c r="D199" s="107"/>
      <c r="E199" s="5">
        <v>39</v>
      </c>
      <c r="F199" s="46">
        <f t="shared" ref="F199:F201" si="33">E199*D199</f>
        <v>0</v>
      </c>
      <c r="G199" s="101" t="str">
        <f t="shared" si="32"/>
        <v>ATTENZIONE: problema inserimento valore</v>
      </c>
      <c r="H199" s="26"/>
    </row>
    <row r="200" spans="3:11" ht="32.25" thickBot="1" x14ac:dyDescent="0.3">
      <c r="C200" s="18" t="s">
        <v>126</v>
      </c>
      <c r="D200" s="107"/>
      <c r="E200" s="5">
        <v>46</v>
      </c>
      <c r="F200" s="46">
        <f t="shared" si="33"/>
        <v>0</v>
      </c>
      <c r="G200" s="101" t="str">
        <f t="shared" si="32"/>
        <v>ATTENZIONE: problema inserimento valore</v>
      </c>
      <c r="H200" s="26"/>
    </row>
    <row r="201" spans="3:11" ht="32.25" thickBot="1" x14ac:dyDescent="0.3">
      <c r="C201" s="18" t="s">
        <v>127</v>
      </c>
      <c r="D201" s="107"/>
      <c r="E201" s="5">
        <v>54</v>
      </c>
      <c r="F201" s="46">
        <f t="shared" si="33"/>
        <v>0</v>
      </c>
      <c r="G201" s="101" t="str">
        <f t="shared" si="32"/>
        <v>ATTENZIONE: problema inserimento valore</v>
      </c>
      <c r="H201" s="26"/>
    </row>
    <row r="202" spans="3:11" ht="33.75" thickBot="1" x14ac:dyDescent="0.3">
      <c r="C202" s="17"/>
      <c r="E202" s="65" t="s">
        <v>272</v>
      </c>
      <c r="F202" s="32">
        <f>TRUNC(SUM(F198:F201),2)</f>
        <v>0</v>
      </c>
      <c r="G202" s="3"/>
      <c r="H202" s="3"/>
    </row>
    <row r="203" spans="3:11" ht="17.25" thickBot="1" x14ac:dyDescent="0.3">
      <c r="C203" s="17"/>
      <c r="I203" s="41"/>
    </row>
    <row r="204" spans="3:11" ht="52.5" customHeight="1" thickBot="1" x14ac:dyDescent="0.3">
      <c r="C204" s="65" t="s">
        <v>317</v>
      </c>
      <c r="D204" s="94" t="s">
        <v>320</v>
      </c>
      <c r="E204" s="95" t="s">
        <v>182</v>
      </c>
      <c r="F204" s="95" t="s">
        <v>319</v>
      </c>
      <c r="G204" s="3"/>
      <c r="H204" s="3"/>
    </row>
    <row r="205" spans="3:11" ht="33.75" thickBot="1" x14ac:dyDescent="0.3">
      <c r="C205" s="18" t="s">
        <v>128</v>
      </c>
      <c r="D205" s="110"/>
      <c r="E205" s="5">
        <v>5000000</v>
      </c>
      <c r="F205" s="6">
        <f>(100-D205)/100*E205*AND(D205&lt;&gt;0)</f>
        <v>0</v>
      </c>
      <c r="G205" s="101" t="str">
        <f t="shared" ref="G205" si="34">IF(D205="","ATTENZIONE: problema inserimento valore","")</f>
        <v>ATTENZIONE: problema inserimento valore</v>
      </c>
      <c r="H205" s="3"/>
      <c r="J205" s="12"/>
      <c r="K205" s="11"/>
    </row>
    <row r="206" spans="3:11" ht="73.5" customHeight="1" thickBot="1" x14ac:dyDescent="0.3">
      <c r="C206" s="17"/>
      <c r="E206" s="65" t="s">
        <v>318</v>
      </c>
      <c r="F206" s="32">
        <f>TRUNC(F205,2)</f>
        <v>0</v>
      </c>
      <c r="G206" s="31"/>
      <c r="H206" s="3"/>
    </row>
    <row r="207" spans="3:11" ht="17.25" thickBot="1" x14ac:dyDescent="0.3">
      <c r="C207" s="17"/>
    </row>
    <row r="208" spans="3:11" ht="66.75" thickBot="1" x14ac:dyDescent="0.3">
      <c r="C208" s="98" t="s">
        <v>197</v>
      </c>
      <c r="D208" s="1" t="s">
        <v>14</v>
      </c>
      <c r="E208" s="95" t="s">
        <v>182</v>
      </c>
      <c r="F208" s="95" t="s">
        <v>196</v>
      </c>
      <c r="G208" s="3"/>
      <c r="H208" s="3"/>
    </row>
    <row r="209" spans="1:25" ht="33.75" thickBot="1" x14ac:dyDescent="0.3">
      <c r="C209" s="68" t="s">
        <v>129</v>
      </c>
      <c r="D209" s="110"/>
      <c r="E209" s="5">
        <v>4620</v>
      </c>
      <c r="F209" s="6">
        <f>E209*D354*D209/100*AND(D209&lt;&gt;0)*AND(D354&lt;&gt;0)</f>
        <v>0</v>
      </c>
      <c r="G209" s="101" t="str">
        <f t="shared" ref="G209:G211" si="35">IF(D209="","ATTENZIONE: problema inserimento valore","")</f>
        <v>ATTENZIONE: problema inserimento valore</v>
      </c>
      <c r="H209" s="9"/>
    </row>
    <row r="210" spans="1:25" ht="33.75" thickBot="1" x14ac:dyDescent="0.3">
      <c r="C210" s="69" t="s">
        <v>130</v>
      </c>
      <c r="D210" s="110"/>
      <c r="E210" s="5">
        <v>31</v>
      </c>
      <c r="F210" s="6">
        <f>E210*D355*D210/100*AND(D210&lt;&gt;0)*AND(D355&lt;&gt;0)</f>
        <v>0</v>
      </c>
      <c r="G210" s="101" t="str">
        <f t="shared" si="35"/>
        <v>ATTENZIONE: problema inserimento valore</v>
      </c>
      <c r="H210" s="9"/>
    </row>
    <row r="211" spans="1:25" ht="33.75" thickBot="1" x14ac:dyDescent="0.3">
      <c r="C211" s="69" t="s">
        <v>131</v>
      </c>
      <c r="D211" s="110"/>
      <c r="E211" s="5">
        <v>39</v>
      </c>
      <c r="F211" s="6">
        <f>E211*D356*D211/100*AND(D211&lt;&gt;0)*AND(D356&lt;&gt;0)</f>
        <v>0</v>
      </c>
      <c r="G211" s="101" t="str">
        <f t="shared" si="35"/>
        <v>ATTENZIONE: problema inserimento valore</v>
      </c>
      <c r="H211" s="9"/>
    </row>
    <row r="212" spans="1:25" ht="41.25" customHeight="1" thickBot="1" x14ac:dyDescent="0.3">
      <c r="C212" s="17"/>
      <c r="E212" s="98" t="s">
        <v>292</v>
      </c>
      <c r="F212" s="32">
        <f>TRUNC(SUM(F209:F211),2)</f>
        <v>0</v>
      </c>
      <c r="G212" s="3"/>
      <c r="H212" s="3"/>
    </row>
    <row r="213" spans="1:25" ht="17.25" thickBot="1" x14ac:dyDescent="0.3">
      <c r="C213" s="17"/>
      <c r="F213" s="15"/>
      <c r="G213" s="3"/>
      <c r="H213" s="35"/>
    </row>
    <row r="214" spans="1:25" ht="50.25" thickBot="1" x14ac:dyDescent="0.3">
      <c r="C214" s="98" t="s">
        <v>198</v>
      </c>
      <c r="D214" s="1" t="s">
        <v>195</v>
      </c>
      <c r="E214" s="95" t="s">
        <v>182</v>
      </c>
      <c r="F214" s="96" t="s">
        <v>321</v>
      </c>
      <c r="G214" s="77"/>
      <c r="H214" s="77"/>
      <c r="I214" s="77"/>
      <c r="J214" s="77"/>
      <c r="K214" s="77"/>
      <c r="L214" s="77"/>
    </row>
    <row r="215" spans="1:25" ht="33.75" thickBot="1" x14ac:dyDescent="0.3">
      <c r="C215" s="69" t="s">
        <v>326</v>
      </c>
      <c r="D215" s="111"/>
      <c r="E215" s="33">
        <v>0.6</v>
      </c>
      <c r="F215" s="6">
        <f>E349*E215*D215/100</f>
        <v>0</v>
      </c>
      <c r="G215" s="101" t="str">
        <f t="shared" ref="G215:G217" si="36">IF(D215="","ATTENZIONE: problema inserimento valore","")</f>
        <v>ATTENZIONE: problema inserimento valore</v>
      </c>
      <c r="X215" s="2"/>
    </row>
    <row r="216" spans="1:25" s="11" customFormat="1" ht="33.75" thickBot="1" x14ac:dyDescent="0.3">
      <c r="A216" s="3"/>
      <c r="B216" s="3"/>
      <c r="C216" s="69" t="s">
        <v>327</v>
      </c>
      <c r="D216" s="111"/>
      <c r="E216" s="33">
        <v>0.1</v>
      </c>
      <c r="F216" s="6">
        <f>E349*E216*D216/100</f>
        <v>0</v>
      </c>
      <c r="G216" s="101" t="str">
        <f t="shared" si="36"/>
        <v>ATTENZIONE: problema inserimento valore</v>
      </c>
      <c r="H216" s="35"/>
      <c r="J216" s="35"/>
      <c r="L216" s="35"/>
      <c r="X216" s="12"/>
    </row>
    <row r="217" spans="1:25" s="11" customFormat="1" ht="33.75" thickBot="1" x14ac:dyDescent="0.3">
      <c r="A217" s="3"/>
      <c r="B217" s="3"/>
      <c r="C217" s="69" t="s">
        <v>328</v>
      </c>
      <c r="D217" s="111"/>
      <c r="E217" s="33">
        <v>0.05</v>
      </c>
      <c r="F217" s="6">
        <f>E349*E217*D217/100</f>
        <v>0</v>
      </c>
      <c r="G217" s="101" t="str">
        <f t="shared" si="36"/>
        <v>ATTENZIONE: problema inserimento valore</v>
      </c>
      <c r="H217" s="35"/>
      <c r="J217" s="35"/>
      <c r="L217" s="35"/>
      <c r="X217" s="12"/>
    </row>
    <row r="218" spans="1:25" s="11" customFormat="1" ht="40.5" customHeight="1" thickBot="1" x14ac:dyDescent="0.3">
      <c r="D218" s="12"/>
      <c r="E218" s="98" t="s">
        <v>291</v>
      </c>
      <c r="F218" s="32">
        <f>TRUNC(SUM(F215:F217),2)</f>
        <v>0</v>
      </c>
      <c r="H218" s="35"/>
      <c r="J218" s="35"/>
      <c r="L218" s="35"/>
      <c r="X218" s="12"/>
    </row>
    <row r="219" spans="1:25" x14ac:dyDescent="0.25">
      <c r="C219" s="17"/>
      <c r="H219" s="3"/>
      <c r="I219" s="35"/>
      <c r="J219" s="11"/>
      <c r="K219" s="35"/>
      <c r="L219" s="11"/>
      <c r="M219" s="35"/>
      <c r="Y219" s="2"/>
    </row>
    <row r="220" spans="1:25" ht="17.25" thickBot="1" x14ac:dyDescent="0.3">
      <c r="C220" s="17"/>
      <c r="H220" s="3"/>
      <c r="I220" s="35"/>
      <c r="J220" s="11"/>
      <c r="K220" s="35"/>
      <c r="L220" s="11"/>
      <c r="M220" s="35"/>
      <c r="Y220" s="2"/>
    </row>
    <row r="221" spans="1:25" ht="33.75" thickBot="1" x14ac:dyDescent="0.3">
      <c r="C221" s="98" t="s">
        <v>199</v>
      </c>
      <c r="D221" s="66" t="s">
        <v>180</v>
      </c>
      <c r="E221" s="95" t="s">
        <v>182</v>
      </c>
      <c r="F221" s="95" t="s">
        <v>11</v>
      </c>
      <c r="G221" s="8"/>
      <c r="H221" s="3"/>
    </row>
    <row r="222" spans="1:25" ht="33.75" thickBot="1" x14ac:dyDescent="0.3">
      <c r="C222" s="18" t="s">
        <v>167</v>
      </c>
      <c r="D222" s="107"/>
      <c r="E222" s="5">
        <v>31</v>
      </c>
      <c r="F222" s="6">
        <f>D222*E222</f>
        <v>0</v>
      </c>
      <c r="G222" s="101" t="str">
        <f t="shared" ref="G222:G225" si="37">IF(D222="","ATTENZIONE: problema inserimento valore","")</f>
        <v>ATTENZIONE: problema inserimento valore</v>
      </c>
      <c r="H222" s="3"/>
    </row>
    <row r="223" spans="1:25" ht="33.75" thickBot="1" x14ac:dyDescent="0.3">
      <c r="C223" s="18" t="s">
        <v>168</v>
      </c>
      <c r="D223" s="107"/>
      <c r="E223" s="5">
        <v>25</v>
      </c>
      <c r="F223" s="6">
        <f t="shared" ref="F223:F225" si="38">D223*E223</f>
        <v>0</v>
      </c>
      <c r="G223" s="101" t="str">
        <f t="shared" si="37"/>
        <v>ATTENZIONE: problema inserimento valore</v>
      </c>
      <c r="H223" s="3"/>
    </row>
    <row r="224" spans="1:25" ht="33.75" thickBot="1" x14ac:dyDescent="0.3">
      <c r="C224" s="18" t="s">
        <v>169</v>
      </c>
      <c r="D224" s="107"/>
      <c r="E224" s="5">
        <v>18</v>
      </c>
      <c r="F224" s="6">
        <f t="shared" si="38"/>
        <v>0</v>
      </c>
      <c r="G224" s="101" t="str">
        <f t="shared" si="37"/>
        <v>ATTENZIONE: problema inserimento valore</v>
      </c>
      <c r="H224" s="3"/>
    </row>
    <row r="225" spans="3:12" ht="33.75" thickBot="1" x14ac:dyDescent="0.3">
      <c r="C225" s="18" t="s">
        <v>170</v>
      </c>
      <c r="D225" s="107"/>
      <c r="E225" s="5">
        <v>12</v>
      </c>
      <c r="F225" s="6">
        <f t="shared" si="38"/>
        <v>0</v>
      </c>
      <c r="G225" s="101" t="str">
        <f t="shared" si="37"/>
        <v>ATTENZIONE: problema inserimento valore</v>
      </c>
      <c r="H225" s="3"/>
    </row>
    <row r="226" spans="3:12" ht="39" customHeight="1" thickBot="1" x14ac:dyDescent="0.3">
      <c r="C226" s="17"/>
      <c r="E226" s="98" t="s">
        <v>290</v>
      </c>
      <c r="F226" s="32">
        <f>TRUNC(SUM(F222:F225),2)</f>
        <v>0</v>
      </c>
      <c r="G226" s="3"/>
      <c r="H226" s="3"/>
    </row>
    <row r="227" spans="3:12" x14ac:dyDescent="0.25">
      <c r="C227" s="17"/>
      <c r="H227" s="35"/>
    </row>
    <row r="228" spans="3:12" ht="17.25" thickBot="1" x14ac:dyDescent="0.3">
      <c r="C228" s="17"/>
      <c r="G228" s="79"/>
      <c r="H228" s="79"/>
      <c r="I228" s="79"/>
      <c r="J228" s="79"/>
      <c r="K228" s="79"/>
      <c r="L228" s="79"/>
    </row>
    <row r="229" spans="3:12" ht="33.75" customHeight="1" thickBot="1" x14ac:dyDescent="0.3">
      <c r="C229" s="126" t="s">
        <v>200</v>
      </c>
      <c r="D229" s="122" t="s">
        <v>180</v>
      </c>
      <c r="E229" s="122" t="s">
        <v>182</v>
      </c>
      <c r="F229" s="122" t="s">
        <v>11</v>
      </c>
      <c r="G229" s="77"/>
      <c r="H229" s="77"/>
      <c r="I229" s="77"/>
      <c r="J229" s="77"/>
      <c r="K229" s="77"/>
      <c r="L229" s="77"/>
    </row>
    <row r="230" spans="3:12" ht="17.25" thickBot="1" x14ac:dyDescent="0.3">
      <c r="C230" s="126"/>
      <c r="D230" s="122"/>
      <c r="E230" s="122"/>
      <c r="F230" s="122"/>
      <c r="G230" s="77"/>
      <c r="H230" s="77"/>
      <c r="I230" s="77"/>
      <c r="J230" s="77"/>
      <c r="K230" s="77"/>
      <c r="L230" s="77"/>
    </row>
    <row r="231" spans="3:12" ht="17.25" thickBot="1" x14ac:dyDescent="0.3">
      <c r="C231" s="126"/>
      <c r="D231" s="122"/>
      <c r="E231" s="122"/>
      <c r="F231" s="122"/>
      <c r="G231" s="77"/>
      <c r="H231" s="77"/>
      <c r="I231" s="77"/>
      <c r="J231" s="77"/>
      <c r="K231" s="77"/>
      <c r="L231" s="77"/>
    </row>
    <row r="232" spans="3:12" ht="50.25" thickBot="1" x14ac:dyDescent="0.3">
      <c r="C232" s="21" t="s">
        <v>132</v>
      </c>
      <c r="D232" s="105"/>
      <c r="E232" s="5">
        <v>16940</v>
      </c>
      <c r="F232" s="6">
        <f>D232*E232</f>
        <v>0</v>
      </c>
      <c r="G232" s="101" t="str">
        <f t="shared" ref="G232:G249" si="39">IF(D232="","ATTENZIONE: problema inserimento valore","")</f>
        <v>ATTENZIONE: problema inserimento valore</v>
      </c>
      <c r="H232" s="35"/>
      <c r="I232" s="11"/>
      <c r="J232" s="35"/>
      <c r="K232" s="11"/>
      <c r="L232" s="35"/>
    </row>
    <row r="233" spans="3:12" ht="50.25" thickBot="1" x14ac:dyDescent="0.3">
      <c r="C233" s="21" t="s">
        <v>133</v>
      </c>
      <c r="D233" s="105"/>
      <c r="E233" s="5">
        <v>3850</v>
      </c>
      <c r="F233" s="6">
        <f t="shared" ref="F233:F249" si="40">D233*E233</f>
        <v>0</v>
      </c>
      <c r="G233" s="101" t="str">
        <f t="shared" si="39"/>
        <v>ATTENZIONE: problema inserimento valore</v>
      </c>
      <c r="H233" s="35"/>
      <c r="I233" s="11"/>
      <c r="J233" s="35"/>
      <c r="K233" s="11"/>
      <c r="L233" s="35"/>
    </row>
    <row r="234" spans="3:12" ht="50.25" thickBot="1" x14ac:dyDescent="0.3">
      <c r="C234" s="21" t="s">
        <v>134</v>
      </c>
      <c r="D234" s="105"/>
      <c r="E234" s="5">
        <v>385</v>
      </c>
      <c r="F234" s="6">
        <f t="shared" si="40"/>
        <v>0</v>
      </c>
      <c r="G234" s="101" t="str">
        <f t="shared" si="39"/>
        <v>ATTENZIONE: problema inserimento valore</v>
      </c>
      <c r="H234" s="35"/>
      <c r="I234" s="11"/>
      <c r="J234" s="35"/>
      <c r="K234" s="11"/>
      <c r="L234" s="35"/>
    </row>
    <row r="235" spans="3:12" ht="50.25" thickBot="1" x14ac:dyDescent="0.3">
      <c r="C235" s="21" t="s">
        <v>135</v>
      </c>
      <c r="D235" s="105"/>
      <c r="E235" s="5">
        <v>19250</v>
      </c>
      <c r="F235" s="6">
        <f t="shared" si="40"/>
        <v>0</v>
      </c>
      <c r="G235" s="101" t="str">
        <f t="shared" si="39"/>
        <v>ATTENZIONE: problema inserimento valore</v>
      </c>
      <c r="H235" s="35"/>
      <c r="I235" s="11"/>
      <c r="J235" s="35"/>
      <c r="K235" s="11"/>
      <c r="L235" s="35"/>
    </row>
    <row r="236" spans="3:12" ht="50.25" thickBot="1" x14ac:dyDescent="0.3">
      <c r="C236" s="21" t="s">
        <v>136</v>
      </c>
      <c r="D236" s="105"/>
      <c r="E236" s="5">
        <v>7700</v>
      </c>
      <c r="F236" s="6">
        <f t="shared" si="40"/>
        <v>0</v>
      </c>
      <c r="G236" s="101" t="str">
        <f t="shared" si="39"/>
        <v>ATTENZIONE: problema inserimento valore</v>
      </c>
      <c r="H236" s="35"/>
      <c r="I236" s="11"/>
      <c r="J236" s="35"/>
      <c r="K236" s="11"/>
      <c r="L236" s="35"/>
    </row>
    <row r="237" spans="3:12" ht="50.25" thickBot="1" x14ac:dyDescent="0.3">
      <c r="C237" s="21" t="s">
        <v>137</v>
      </c>
      <c r="D237" s="105"/>
      <c r="E237" s="5">
        <v>1848</v>
      </c>
      <c r="F237" s="6">
        <f t="shared" si="40"/>
        <v>0</v>
      </c>
      <c r="G237" s="101" t="str">
        <f t="shared" si="39"/>
        <v>ATTENZIONE: problema inserimento valore</v>
      </c>
      <c r="I237" s="11"/>
      <c r="J237" s="35"/>
      <c r="K237" s="11"/>
      <c r="L237" s="35"/>
    </row>
    <row r="238" spans="3:12" ht="50.25" thickBot="1" x14ac:dyDescent="0.3">
      <c r="C238" s="21" t="s">
        <v>138</v>
      </c>
      <c r="D238" s="105"/>
      <c r="E238" s="5">
        <v>8470</v>
      </c>
      <c r="F238" s="6">
        <f t="shared" si="40"/>
        <v>0</v>
      </c>
      <c r="G238" s="101" t="str">
        <f t="shared" si="39"/>
        <v>ATTENZIONE: problema inserimento valore</v>
      </c>
      <c r="H238" s="35"/>
      <c r="I238" s="11"/>
      <c r="J238" s="35"/>
      <c r="K238" s="11"/>
      <c r="L238" s="35"/>
    </row>
    <row r="239" spans="3:12" ht="50.25" thickBot="1" x14ac:dyDescent="0.3">
      <c r="C239" s="21" t="s">
        <v>139</v>
      </c>
      <c r="D239" s="105"/>
      <c r="E239" s="5">
        <v>1540</v>
      </c>
      <c r="F239" s="6">
        <f t="shared" si="40"/>
        <v>0</v>
      </c>
      <c r="G239" s="101" t="str">
        <f t="shared" si="39"/>
        <v>ATTENZIONE: problema inserimento valore</v>
      </c>
      <c r="H239" s="35"/>
      <c r="I239" s="11"/>
      <c r="J239" s="35"/>
      <c r="K239" s="11"/>
      <c r="L239" s="35"/>
    </row>
    <row r="240" spans="3:12" ht="50.25" thickBot="1" x14ac:dyDescent="0.3">
      <c r="C240" s="21" t="s">
        <v>140</v>
      </c>
      <c r="D240" s="105"/>
      <c r="E240" s="5">
        <v>154</v>
      </c>
      <c r="F240" s="6">
        <f t="shared" si="40"/>
        <v>0</v>
      </c>
      <c r="G240" s="101" t="str">
        <f t="shared" si="39"/>
        <v>ATTENZIONE: problema inserimento valore</v>
      </c>
      <c r="H240" s="35"/>
      <c r="I240" s="11"/>
      <c r="J240" s="35"/>
      <c r="K240" s="11"/>
      <c r="L240" s="35"/>
    </row>
    <row r="241" spans="3:13" ht="50.25" thickBot="1" x14ac:dyDescent="0.3">
      <c r="C241" s="21" t="s">
        <v>141</v>
      </c>
      <c r="D241" s="105"/>
      <c r="E241" s="5">
        <v>3080</v>
      </c>
      <c r="F241" s="6">
        <f t="shared" si="40"/>
        <v>0</v>
      </c>
      <c r="G241" s="101" t="str">
        <f t="shared" si="39"/>
        <v>ATTENZIONE: problema inserimento valore</v>
      </c>
      <c r="H241" s="35"/>
      <c r="I241" s="11"/>
      <c r="J241" s="35"/>
      <c r="K241" s="11"/>
      <c r="L241" s="35"/>
    </row>
    <row r="242" spans="3:13" ht="50.25" thickBot="1" x14ac:dyDescent="0.3">
      <c r="C242" s="21" t="s">
        <v>142</v>
      </c>
      <c r="D242" s="105"/>
      <c r="E242" s="5">
        <v>3080</v>
      </c>
      <c r="F242" s="6">
        <f t="shared" si="40"/>
        <v>0</v>
      </c>
      <c r="G242" s="101" t="str">
        <f t="shared" si="39"/>
        <v>ATTENZIONE: problema inserimento valore</v>
      </c>
      <c r="H242" s="35"/>
      <c r="I242" s="11"/>
      <c r="J242" s="35"/>
      <c r="K242" s="11"/>
      <c r="L242" s="35"/>
    </row>
    <row r="243" spans="3:13" ht="50.25" thickBot="1" x14ac:dyDescent="0.3">
      <c r="C243" s="21" t="s">
        <v>143</v>
      </c>
      <c r="D243" s="105"/>
      <c r="E243" s="5">
        <v>385</v>
      </c>
      <c r="F243" s="6">
        <f t="shared" si="40"/>
        <v>0</v>
      </c>
      <c r="G243" s="101" t="str">
        <f t="shared" si="39"/>
        <v>ATTENZIONE: problema inserimento valore</v>
      </c>
      <c r="I243" s="11"/>
      <c r="J243" s="35"/>
      <c r="K243" s="11"/>
      <c r="L243" s="35"/>
    </row>
    <row r="244" spans="3:13" ht="50.25" thickBot="1" x14ac:dyDescent="0.3">
      <c r="C244" s="21" t="s">
        <v>144</v>
      </c>
      <c r="D244" s="105"/>
      <c r="E244" s="5">
        <v>107800</v>
      </c>
      <c r="F244" s="6">
        <f t="shared" si="40"/>
        <v>0</v>
      </c>
      <c r="G244" s="101" t="str">
        <f t="shared" si="39"/>
        <v>ATTENZIONE: problema inserimento valore</v>
      </c>
      <c r="H244" s="35"/>
      <c r="I244" s="11"/>
      <c r="J244" s="35"/>
      <c r="K244" s="11"/>
      <c r="L244" s="35"/>
    </row>
    <row r="245" spans="3:13" ht="50.25" thickBot="1" x14ac:dyDescent="0.3">
      <c r="C245" s="21" t="s">
        <v>145</v>
      </c>
      <c r="D245" s="105"/>
      <c r="E245" s="5">
        <v>23100</v>
      </c>
      <c r="F245" s="6">
        <f t="shared" si="40"/>
        <v>0</v>
      </c>
      <c r="G245" s="101" t="str">
        <f t="shared" si="39"/>
        <v>ATTENZIONE: problema inserimento valore</v>
      </c>
      <c r="H245" s="35"/>
      <c r="I245" s="11"/>
      <c r="J245" s="35"/>
      <c r="K245" s="11"/>
      <c r="L245" s="35"/>
    </row>
    <row r="246" spans="3:13" ht="50.25" thickBot="1" x14ac:dyDescent="0.3">
      <c r="C246" s="21" t="s">
        <v>146</v>
      </c>
      <c r="D246" s="105"/>
      <c r="E246" s="5">
        <v>77</v>
      </c>
      <c r="F246" s="6">
        <f t="shared" si="40"/>
        <v>0</v>
      </c>
      <c r="G246" s="101" t="str">
        <f t="shared" si="39"/>
        <v>ATTENZIONE: problema inserimento valore</v>
      </c>
      <c r="H246" s="35"/>
      <c r="I246" s="11"/>
      <c r="J246" s="35"/>
      <c r="K246" s="11"/>
      <c r="L246" s="35"/>
    </row>
    <row r="247" spans="3:13" ht="50.25" thickBot="1" x14ac:dyDescent="0.3">
      <c r="C247" s="21" t="s">
        <v>147</v>
      </c>
      <c r="D247" s="105"/>
      <c r="E247" s="5">
        <v>500500</v>
      </c>
      <c r="F247" s="6">
        <f t="shared" si="40"/>
        <v>0</v>
      </c>
      <c r="G247" s="101" t="str">
        <f t="shared" si="39"/>
        <v>ATTENZIONE: problema inserimento valore</v>
      </c>
      <c r="H247" s="35"/>
      <c r="I247" s="11"/>
      <c r="J247" s="35"/>
      <c r="K247" s="11"/>
      <c r="L247" s="35"/>
    </row>
    <row r="248" spans="3:13" ht="50.25" thickBot="1" x14ac:dyDescent="0.3">
      <c r="C248" s="21" t="s">
        <v>148</v>
      </c>
      <c r="D248" s="105"/>
      <c r="E248" s="5">
        <v>77000</v>
      </c>
      <c r="F248" s="6">
        <f t="shared" si="40"/>
        <v>0</v>
      </c>
      <c r="G248" s="101" t="str">
        <f t="shared" si="39"/>
        <v>ATTENZIONE: problema inserimento valore</v>
      </c>
      <c r="H248" s="35"/>
      <c r="I248" s="11"/>
      <c r="J248" s="35"/>
      <c r="K248" s="11"/>
      <c r="L248" s="35"/>
    </row>
    <row r="249" spans="3:13" ht="50.25" thickBot="1" x14ac:dyDescent="0.3">
      <c r="C249" s="21" t="s">
        <v>149</v>
      </c>
      <c r="D249" s="105"/>
      <c r="E249" s="5">
        <v>1540</v>
      </c>
      <c r="F249" s="6">
        <f t="shared" si="40"/>
        <v>0</v>
      </c>
      <c r="G249" s="101" t="str">
        <f t="shared" si="39"/>
        <v>ATTENZIONE: problema inserimento valore</v>
      </c>
      <c r="H249" s="3"/>
      <c r="I249" s="11"/>
      <c r="J249" s="35"/>
      <c r="K249" s="11"/>
      <c r="L249" s="35"/>
    </row>
    <row r="250" spans="3:13" ht="33.75" thickBot="1" x14ac:dyDescent="0.3">
      <c r="C250" s="19"/>
      <c r="D250" s="50"/>
      <c r="E250" s="49"/>
      <c r="F250" s="102"/>
      <c r="G250" s="32">
        <f>TRUNC(SUM(F232:F237),2)</f>
        <v>0</v>
      </c>
      <c r="H250" s="84" t="s">
        <v>286</v>
      </c>
      <c r="I250" s="11"/>
      <c r="J250" s="35"/>
      <c r="K250" s="11"/>
      <c r="L250" s="35"/>
    </row>
    <row r="251" spans="3:13" ht="33.75" thickBot="1" x14ac:dyDescent="0.3">
      <c r="C251" s="19"/>
      <c r="D251" s="50"/>
      <c r="E251" s="49"/>
      <c r="F251" s="102"/>
      <c r="G251" s="32">
        <f>TRUNC(SUM(F238:F243),2)</f>
        <v>0</v>
      </c>
      <c r="H251" s="84" t="s">
        <v>287</v>
      </c>
      <c r="I251" s="11"/>
      <c r="J251" s="35"/>
      <c r="K251" s="11"/>
      <c r="L251" s="35"/>
    </row>
    <row r="252" spans="3:13" ht="33.75" thickBot="1" x14ac:dyDescent="0.3">
      <c r="C252" s="19"/>
      <c r="D252" s="50"/>
      <c r="E252" s="49"/>
      <c r="F252" s="102"/>
      <c r="G252" s="32">
        <f>TRUNC(SUM(F244:F249),2)</f>
        <v>0</v>
      </c>
      <c r="H252" s="84" t="s">
        <v>288</v>
      </c>
      <c r="I252" s="11"/>
      <c r="J252" s="35"/>
      <c r="K252" s="11"/>
      <c r="L252" s="35"/>
    </row>
    <row r="253" spans="3:13" ht="17.25" thickBot="1" x14ac:dyDescent="0.3">
      <c r="C253" s="17"/>
    </row>
    <row r="254" spans="3:13" ht="83.25" thickBot="1" x14ac:dyDescent="0.3">
      <c r="C254" s="98" t="s">
        <v>201</v>
      </c>
      <c r="D254" s="1" t="s">
        <v>13</v>
      </c>
      <c r="E254" s="95" t="s">
        <v>182</v>
      </c>
      <c r="F254" s="95" t="s">
        <v>203</v>
      </c>
      <c r="I254" s="39"/>
      <c r="J254" s="27"/>
    </row>
    <row r="255" spans="3:13" ht="50.25" thickBot="1" x14ac:dyDescent="0.3">
      <c r="C255" s="18" t="s">
        <v>202</v>
      </c>
      <c r="D255" s="110"/>
      <c r="E255" s="90">
        <v>0.45</v>
      </c>
      <c r="F255" s="6">
        <f>IF(ISERROR(AVERAGE(D215:D217)),0,(100+D255)/100*(AVERAGE(D215:D217))/100*E351*E255)</f>
        <v>0</v>
      </c>
      <c r="G255" s="101" t="str">
        <f t="shared" ref="G255" si="41">IF(D255="","ATTENZIONE: problema inserimento valore","")</f>
        <v>ATTENZIONE: problema inserimento valore</v>
      </c>
      <c r="H255" s="82"/>
      <c r="I255" s="13"/>
      <c r="J255" s="12"/>
      <c r="K255" s="12"/>
      <c r="M255" s="2"/>
    </row>
    <row r="256" spans="3:13" ht="74.25" customHeight="1" thickBot="1" x14ac:dyDescent="0.3">
      <c r="C256" s="17"/>
      <c r="E256" s="84" t="s">
        <v>289</v>
      </c>
      <c r="F256" s="32">
        <f>TRUNC(F255,2)</f>
        <v>0</v>
      </c>
    </row>
    <row r="257" spans="3:12" ht="17.25" thickBot="1" x14ac:dyDescent="0.3">
      <c r="C257" s="17"/>
      <c r="F257" s="3"/>
      <c r="G257" s="11"/>
      <c r="H257" s="11"/>
    </row>
    <row r="258" spans="3:12" ht="33.75" customHeight="1" thickBot="1" x14ac:dyDescent="0.3">
      <c r="C258" s="120" t="s">
        <v>204</v>
      </c>
      <c r="D258" s="127" t="s">
        <v>180</v>
      </c>
      <c r="E258" s="133" t="s">
        <v>182</v>
      </c>
      <c r="F258" s="133" t="s">
        <v>11</v>
      </c>
      <c r="G258" s="3"/>
      <c r="H258" s="3"/>
    </row>
    <row r="259" spans="3:12" ht="17.25" thickBot="1" x14ac:dyDescent="0.3">
      <c r="C259" s="121"/>
      <c r="D259" s="129"/>
      <c r="E259" s="133"/>
      <c r="F259" s="133"/>
      <c r="G259" s="3"/>
      <c r="H259" s="11"/>
    </row>
    <row r="260" spans="3:12" ht="17.25" thickBot="1" x14ac:dyDescent="0.3">
      <c r="C260" s="18" t="s">
        <v>150</v>
      </c>
      <c r="D260" s="109"/>
      <c r="E260" s="5">
        <v>1771</v>
      </c>
      <c r="F260" s="6">
        <f>E260*D260</f>
        <v>0</v>
      </c>
      <c r="G260" s="101" t="str">
        <f t="shared" ref="G260" si="42">IF(D260="","ATTENZIONE: problema inserimento valore","")</f>
        <v>ATTENZIONE: problema inserimento valore</v>
      </c>
      <c r="H260" s="14"/>
    </row>
    <row r="261" spans="3:12" ht="17.25" thickBot="1" x14ac:dyDescent="0.3">
      <c r="C261" s="17"/>
      <c r="E261" s="85" t="s">
        <v>285</v>
      </c>
      <c r="F261" s="51">
        <f>TRUNC(F260,2)</f>
        <v>0</v>
      </c>
      <c r="G261" s="3"/>
      <c r="H261" s="3"/>
      <c r="K261" s="11"/>
    </row>
    <row r="262" spans="3:12" x14ac:dyDescent="0.25">
      <c r="C262" s="17"/>
      <c r="H262" s="3"/>
    </row>
    <row r="263" spans="3:12" ht="17.25" thickBot="1" x14ac:dyDescent="0.3">
      <c r="C263" s="17"/>
      <c r="F263" s="42"/>
      <c r="G263" s="79"/>
      <c r="H263" s="79"/>
      <c r="I263" s="79"/>
      <c r="J263" s="79"/>
      <c r="K263" s="79"/>
      <c r="L263" s="79"/>
    </row>
    <row r="264" spans="3:12" ht="33.75" customHeight="1" thickBot="1" x14ac:dyDescent="0.3">
      <c r="C264" s="126" t="s">
        <v>205</v>
      </c>
      <c r="D264" s="122" t="s">
        <v>180</v>
      </c>
      <c r="E264" s="127" t="s">
        <v>182</v>
      </c>
      <c r="F264" s="130" t="s">
        <v>11</v>
      </c>
      <c r="G264" s="77"/>
      <c r="H264" s="77"/>
      <c r="I264" s="77"/>
      <c r="J264" s="77"/>
      <c r="K264" s="77"/>
      <c r="L264" s="77"/>
    </row>
    <row r="265" spans="3:12" ht="17.25" thickBot="1" x14ac:dyDescent="0.3">
      <c r="C265" s="126"/>
      <c r="D265" s="122"/>
      <c r="E265" s="128"/>
      <c r="F265" s="131"/>
      <c r="G265" s="77"/>
      <c r="H265" s="77"/>
      <c r="I265" s="77"/>
      <c r="J265" s="77"/>
      <c r="K265" s="77"/>
      <c r="L265" s="77"/>
    </row>
    <row r="266" spans="3:12" ht="17.25" thickBot="1" x14ac:dyDescent="0.3">
      <c r="C266" s="126"/>
      <c r="D266" s="122"/>
      <c r="E266" s="129"/>
      <c r="F266" s="132"/>
      <c r="G266" s="77"/>
      <c r="H266" s="77"/>
      <c r="I266" s="77"/>
      <c r="J266" s="77"/>
      <c r="K266" s="77"/>
      <c r="L266" s="77"/>
    </row>
    <row r="267" spans="3:12" ht="33.75" thickBot="1" x14ac:dyDescent="0.3">
      <c r="C267" s="80" t="s">
        <v>171</v>
      </c>
      <c r="D267" s="105"/>
      <c r="E267" s="5">
        <v>1000</v>
      </c>
      <c r="F267" s="38">
        <f>D267*E267</f>
        <v>0</v>
      </c>
      <c r="G267" s="101" t="str">
        <f t="shared" ref="G267:G275" si="43">IF(D267="","ATTENZIONE: problema inserimento valore","")</f>
        <v>ATTENZIONE: problema inserimento valore</v>
      </c>
      <c r="H267" s="35"/>
      <c r="I267" s="11"/>
      <c r="J267" s="35"/>
      <c r="K267" s="11"/>
      <c r="L267" s="35"/>
    </row>
    <row r="268" spans="3:12" ht="33.75" thickBot="1" x14ac:dyDescent="0.3">
      <c r="C268" s="80" t="s">
        <v>172</v>
      </c>
      <c r="D268" s="105"/>
      <c r="E268" s="5">
        <v>1000</v>
      </c>
      <c r="F268" s="38">
        <f t="shared" ref="F268:F275" si="44">D268*E268</f>
        <v>0</v>
      </c>
      <c r="G268" s="101" t="str">
        <f t="shared" si="43"/>
        <v>ATTENZIONE: problema inserimento valore</v>
      </c>
      <c r="H268" s="35"/>
      <c r="I268" s="11"/>
      <c r="J268" s="35"/>
      <c r="K268" s="11"/>
      <c r="L268" s="35"/>
    </row>
    <row r="269" spans="3:12" ht="33.75" thickBot="1" x14ac:dyDescent="0.3">
      <c r="C269" s="80" t="s">
        <v>173</v>
      </c>
      <c r="D269" s="105"/>
      <c r="E269" s="5">
        <v>2000</v>
      </c>
      <c r="F269" s="38">
        <f t="shared" si="44"/>
        <v>0</v>
      </c>
      <c r="G269" s="101" t="str">
        <f t="shared" si="43"/>
        <v>ATTENZIONE: problema inserimento valore</v>
      </c>
      <c r="H269" s="3"/>
      <c r="I269" s="11"/>
      <c r="J269" s="35"/>
      <c r="K269" s="11"/>
      <c r="L269" s="35"/>
    </row>
    <row r="270" spans="3:12" ht="33.75" thickBot="1" x14ac:dyDescent="0.3">
      <c r="C270" s="80" t="s">
        <v>174</v>
      </c>
      <c r="D270" s="105"/>
      <c r="E270" s="5">
        <v>1000</v>
      </c>
      <c r="F270" s="38">
        <f t="shared" si="44"/>
        <v>0</v>
      </c>
      <c r="G270" s="101" t="str">
        <f t="shared" si="43"/>
        <v>ATTENZIONE: problema inserimento valore</v>
      </c>
      <c r="H270" s="35"/>
      <c r="I270" s="11"/>
      <c r="J270" s="35"/>
      <c r="K270" s="11"/>
      <c r="L270" s="35"/>
    </row>
    <row r="271" spans="3:12" ht="33.75" thickBot="1" x14ac:dyDescent="0.3">
      <c r="C271" s="80" t="s">
        <v>175</v>
      </c>
      <c r="D271" s="105"/>
      <c r="E271" s="5">
        <v>1000</v>
      </c>
      <c r="F271" s="38">
        <f t="shared" si="44"/>
        <v>0</v>
      </c>
      <c r="G271" s="101" t="str">
        <f t="shared" si="43"/>
        <v>ATTENZIONE: problema inserimento valore</v>
      </c>
      <c r="H271" s="35"/>
      <c r="I271" s="11"/>
      <c r="J271" s="35"/>
      <c r="K271" s="11"/>
      <c r="L271" s="35"/>
    </row>
    <row r="272" spans="3:12" ht="33.75" thickBot="1" x14ac:dyDescent="0.3">
      <c r="C272" s="80" t="s">
        <v>176</v>
      </c>
      <c r="D272" s="105"/>
      <c r="E272" s="5">
        <v>1000</v>
      </c>
      <c r="F272" s="38">
        <f t="shared" si="44"/>
        <v>0</v>
      </c>
      <c r="G272" s="101" t="str">
        <f t="shared" si="43"/>
        <v>ATTENZIONE: problema inserimento valore</v>
      </c>
      <c r="H272" s="3"/>
      <c r="I272" s="11"/>
      <c r="J272" s="35"/>
      <c r="K272" s="11"/>
      <c r="L272" s="35"/>
    </row>
    <row r="273" spans="3:18" ht="33.75" thickBot="1" x14ac:dyDescent="0.3">
      <c r="C273" s="80" t="s">
        <v>177</v>
      </c>
      <c r="D273" s="105"/>
      <c r="E273" s="5">
        <v>1500</v>
      </c>
      <c r="F273" s="38">
        <f t="shared" si="44"/>
        <v>0</v>
      </c>
      <c r="G273" s="101" t="str">
        <f t="shared" si="43"/>
        <v>ATTENZIONE: problema inserimento valore</v>
      </c>
      <c r="H273" s="35"/>
      <c r="I273" s="11"/>
      <c r="J273" s="35"/>
      <c r="K273" s="11"/>
      <c r="L273" s="35"/>
    </row>
    <row r="274" spans="3:18" ht="33.75" thickBot="1" x14ac:dyDescent="0.3">
      <c r="C274" s="80" t="s">
        <v>178</v>
      </c>
      <c r="D274" s="105"/>
      <c r="E274" s="5">
        <v>1500</v>
      </c>
      <c r="F274" s="38">
        <f t="shared" si="44"/>
        <v>0</v>
      </c>
      <c r="G274" s="101" t="str">
        <f t="shared" si="43"/>
        <v>ATTENZIONE: problema inserimento valore</v>
      </c>
      <c r="H274" s="35"/>
      <c r="I274" s="11"/>
      <c r="J274" s="35"/>
      <c r="K274" s="11"/>
      <c r="L274" s="35"/>
    </row>
    <row r="275" spans="3:18" ht="33.75" thickBot="1" x14ac:dyDescent="0.3">
      <c r="C275" s="80" t="s">
        <v>179</v>
      </c>
      <c r="D275" s="105"/>
      <c r="E275" s="5">
        <v>5000</v>
      </c>
      <c r="F275" s="38">
        <f t="shared" si="44"/>
        <v>0</v>
      </c>
      <c r="G275" s="101" t="str">
        <f t="shared" si="43"/>
        <v>ATTENZIONE: problema inserimento valore</v>
      </c>
      <c r="H275" s="3"/>
      <c r="I275" s="11"/>
      <c r="J275" s="35"/>
      <c r="K275" s="11"/>
      <c r="L275" s="35"/>
    </row>
    <row r="276" spans="3:18" ht="17.25" thickBot="1" x14ac:dyDescent="0.3">
      <c r="C276" s="28"/>
      <c r="D276" s="50"/>
      <c r="E276" s="49"/>
      <c r="F276" s="102"/>
      <c r="G276" s="32">
        <f>TRUNC(SUM(F267:F269),2)</f>
        <v>0</v>
      </c>
      <c r="H276" s="83" t="s">
        <v>282</v>
      </c>
      <c r="I276" s="11"/>
      <c r="J276" s="35"/>
      <c r="K276" s="11"/>
      <c r="L276" s="35"/>
    </row>
    <row r="277" spans="3:18" ht="17.25" thickBot="1" x14ac:dyDescent="0.3">
      <c r="C277" s="28"/>
      <c r="D277" s="50"/>
      <c r="E277" s="49"/>
      <c r="F277" s="102"/>
      <c r="G277" s="32">
        <f>TRUNC(SUM(F270:F272),2)</f>
        <v>0</v>
      </c>
      <c r="H277" s="83" t="s">
        <v>283</v>
      </c>
      <c r="I277" s="11"/>
      <c r="J277" s="35"/>
      <c r="K277" s="11"/>
      <c r="L277" s="35"/>
    </row>
    <row r="278" spans="3:18" ht="17.25" thickBot="1" x14ac:dyDescent="0.3">
      <c r="C278" s="28"/>
      <c r="D278" s="50"/>
      <c r="E278" s="49"/>
      <c r="F278" s="102"/>
      <c r="G278" s="32">
        <f>TRUNC(SUM(F273:F275),2)</f>
        <v>0</v>
      </c>
      <c r="H278" s="83" t="s">
        <v>284</v>
      </c>
      <c r="I278" s="11"/>
      <c r="J278" s="35"/>
      <c r="K278" s="11"/>
      <c r="L278" s="35"/>
    </row>
    <row r="279" spans="3:18" ht="17.25" thickBot="1" x14ac:dyDescent="0.3">
      <c r="C279" s="17"/>
      <c r="G279" s="42"/>
      <c r="H279" s="42"/>
      <c r="I279" s="79"/>
      <c r="J279" s="79"/>
      <c r="K279" s="79"/>
      <c r="L279" s="79"/>
      <c r="M279" s="79"/>
      <c r="N279" s="79"/>
      <c r="O279" s="79"/>
      <c r="P279" s="79"/>
      <c r="Q279" s="79"/>
      <c r="R279" s="79"/>
    </row>
    <row r="280" spans="3:18" ht="66.75" customHeight="1" thickBot="1" x14ac:dyDescent="0.3">
      <c r="C280" s="126" t="s">
        <v>206</v>
      </c>
      <c r="D280" s="122" t="s">
        <v>180</v>
      </c>
      <c r="E280" s="122" t="s">
        <v>182</v>
      </c>
      <c r="F280" s="122" t="s">
        <v>11</v>
      </c>
      <c r="G280" s="77"/>
      <c r="H280" s="77"/>
      <c r="I280" s="77"/>
      <c r="J280" s="77"/>
      <c r="K280" s="77"/>
      <c r="L280" s="77"/>
      <c r="M280" s="77"/>
      <c r="N280" s="77"/>
      <c r="O280" s="77"/>
      <c r="P280" s="77"/>
      <c r="Q280" s="77"/>
      <c r="R280" s="77"/>
    </row>
    <row r="281" spans="3:18" ht="17.25" thickBot="1" x14ac:dyDescent="0.3">
      <c r="C281" s="126"/>
      <c r="D281" s="122"/>
      <c r="E281" s="122"/>
      <c r="F281" s="122"/>
      <c r="G281" s="77"/>
      <c r="H281" s="77"/>
      <c r="I281" s="77"/>
      <c r="J281" s="77"/>
      <c r="K281" s="77"/>
      <c r="L281" s="77"/>
      <c r="M281" s="77"/>
      <c r="N281" s="77"/>
      <c r="O281" s="77"/>
      <c r="P281" s="77"/>
      <c r="Q281" s="77"/>
      <c r="R281" s="77"/>
    </row>
    <row r="282" spans="3:18" ht="17.25" thickBot="1" x14ac:dyDescent="0.3">
      <c r="C282" s="80" t="s">
        <v>151</v>
      </c>
      <c r="D282" s="105"/>
      <c r="E282" s="62">
        <v>300</v>
      </c>
      <c r="F282" s="38">
        <f>D282*E282</f>
        <v>0</v>
      </c>
      <c r="G282" s="101" t="str">
        <f t="shared" ref="G282:G286" si="45">IF(D282="","ATTENZIONE: problema inserimento valore","")</f>
        <v>ATTENZIONE: problema inserimento valore</v>
      </c>
      <c r="J282" s="35"/>
      <c r="K282" s="11"/>
      <c r="L282" s="35"/>
      <c r="M282" s="11"/>
      <c r="N282" s="35"/>
      <c r="O282" s="11"/>
      <c r="P282" s="35"/>
      <c r="Q282" s="11"/>
      <c r="R282" s="35"/>
    </row>
    <row r="283" spans="3:18" ht="17.25" thickBot="1" x14ac:dyDescent="0.3">
      <c r="C283" s="80" t="s">
        <v>152</v>
      </c>
      <c r="D283" s="105"/>
      <c r="E283" s="62">
        <v>150</v>
      </c>
      <c r="F283" s="38">
        <f t="shared" ref="F283:F286" si="46">D283*E283</f>
        <v>0</v>
      </c>
      <c r="G283" s="101" t="str">
        <f t="shared" si="45"/>
        <v>ATTENZIONE: problema inserimento valore</v>
      </c>
      <c r="J283" s="35"/>
      <c r="K283" s="11"/>
      <c r="L283" s="35"/>
      <c r="M283" s="11"/>
      <c r="N283" s="35"/>
      <c r="O283" s="11"/>
      <c r="P283" s="35"/>
      <c r="Q283" s="11"/>
      <c r="R283" s="35"/>
    </row>
    <row r="284" spans="3:18" ht="17.25" thickBot="1" x14ac:dyDescent="0.3">
      <c r="C284" s="80" t="s">
        <v>153</v>
      </c>
      <c r="D284" s="105"/>
      <c r="E284" s="62">
        <v>50</v>
      </c>
      <c r="F284" s="38">
        <f t="shared" si="46"/>
        <v>0</v>
      </c>
      <c r="G284" s="101" t="str">
        <f t="shared" si="45"/>
        <v>ATTENZIONE: problema inserimento valore</v>
      </c>
      <c r="J284" s="35"/>
      <c r="L284" s="35"/>
      <c r="M284" s="11"/>
      <c r="N284" s="35"/>
      <c r="O284" s="11"/>
      <c r="P284" s="35"/>
      <c r="Q284" s="11"/>
      <c r="R284" s="35"/>
    </row>
    <row r="285" spans="3:18" ht="33.75" thickBot="1" x14ac:dyDescent="0.3">
      <c r="C285" s="80" t="s">
        <v>154</v>
      </c>
      <c r="D285" s="105"/>
      <c r="E285" s="91">
        <v>60</v>
      </c>
      <c r="F285" s="38">
        <f t="shared" si="46"/>
        <v>0</v>
      </c>
      <c r="G285" s="101" t="str">
        <f t="shared" si="45"/>
        <v>ATTENZIONE: problema inserimento valore</v>
      </c>
      <c r="J285" s="35"/>
      <c r="K285" s="11"/>
      <c r="L285" s="35"/>
      <c r="M285" s="11"/>
      <c r="N285" s="35"/>
      <c r="O285" s="11"/>
      <c r="P285" s="35"/>
      <c r="Q285" s="11"/>
      <c r="R285" s="35"/>
    </row>
    <row r="286" spans="3:18" ht="33.75" thickBot="1" x14ac:dyDescent="0.3">
      <c r="C286" s="80" t="s">
        <v>155</v>
      </c>
      <c r="D286" s="105"/>
      <c r="E286" s="91">
        <v>30</v>
      </c>
      <c r="F286" s="38">
        <f t="shared" si="46"/>
        <v>0</v>
      </c>
      <c r="G286" s="101" t="str">
        <f t="shared" si="45"/>
        <v>ATTENZIONE: problema inserimento valore</v>
      </c>
      <c r="J286" s="35"/>
      <c r="K286" s="11"/>
      <c r="L286" s="35"/>
      <c r="M286" s="11"/>
      <c r="N286" s="35"/>
      <c r="O286" s="11"/>
      <c r="P286" s="35"/>
      <c r="Q286" s="11"/>
      <c r="R286" s="35"/>
    </row>
    <row r="287" spans="3:18" ht="17.25" thickBot="1" x14ac:dyDescent="0.3">
      <c r="C287" s="28"/>
      <c r="D287" s="50"/>
      <c r="E287" s="85" t="s">
        <v>281</v>
      </c>
      <c r="F287" s="32">
        <f>TRUNC(SUM(F282:F286),2)</f>
        <v>0</v>
      </c>
      <c r="G287" s="35"/>
      <c r="J287" s="35"/>
      <c r="K287" s="11"/>
      <c r="L287" s="35"/>
      <c r="M287" s="11"/>
      <c r="N287" s="35"/>
      <c r="O287" s="11"/>
      <c r="P287" s="35"/>
      <c r="Q287" s="11"/>
      <c r="R287" s="35"/>
    </row>
    <row r="288" spans="3:18" ht="17.25" thickBot="1" x14ac:dyDescent="0.3">
      <c r="P288"/>
    </row>
    <row r="289" spans="3:14" ht="49.5" customHeight="1" thickBot="1" x14ac:dyDescent="0.3">
      <c r="C289" s="120" t="s">
        <v>207</v>
      </c>
      <c r="D289" s="122" t="s">
        <v>180</v>
      </c>
      <c r="E289" s="122" t="s">
        <v>182</v>
      </c>
      <c r="F289" s="122" t="s">
        <v>11</v>
      </c>
      <c r="G289" s="3"/>
      <c r="H289" s="3"/>
      <c r="N289"/>
    </row>
    <row r="290" spans="3:14" ht="17.25" thickBot="1" x14ac:dyDescent="0.3">
      <c r="C290" s="121"/>
      <c r="D290" s="122"/>
      <c r="E290" s="122"/>
      <c r="F290" s="122"/>
      <c r="G290" s="3"/>
      <c r="H290" s="3"/>
    </row>
    <row r="291" spans="3:14" ht="17.25" thickBot="1" x14ac:dyDescent="0.3">
      <c r="C291" s="81" t="s">
        <v>3</v>
      </c>
      <c r="D291" s="47"/>
      <c r="E291" s="47"/>
      <c r="F291" s="48"/>
      <c r="G291" s="3"/>
      <c r="H291" s="3"/>
    </row>
    <row r="292" spans="3:14" ht="33.75" thickBot="1" x14ac:dyDescent="0.3">
      <c r="C292" s="18" t="s">
        <v>208</v>
      </c>
      <c r="D292" s="107"/>
      <c r="E292" s="5">
        <v>2310</v>
      </c>
      <c r="F292" s="6">
        <f>E292*D292</f>
        <v>0</v>
      </c>
      <c r="G292" s="101" t="str">
        <f t="shared" ref="G292:G293" si="47">IF(D292="","ATTENZIONE: problema inserimento valore","")</f>
        <v>ATTENZIONE: problema inserimento valore</v>
      </c>
      <c r="H292" s="9"/>
    </row>
    <row r="293" spans="3:14" ht="33.75" thickBot="1" x14ac:dyDescent="0.3">
      <c r="C293" s="18" t="s">
        <v>209</v>
      </c>
      <c r="D293" s="107"/>
      <c r="E293" s="5">
        <v>77</v>
      </c>
      <c r="F293" s="6">
        <f>E293*D293</f>
        <v>0</v>
      </c>
      <c r="G293" s="101" t="str">
        <f t="shared" si="47"/>
        <v>ATTENZIONE: problema inserimento valore</v>
      </c>
      <c r="H293" s="9"/>
    </row>
    <row r="294" spans="3:14" ht="17.25" thickBot="1" x14ac:dyDescent="0.3">
      <c r="C294" s="81" t="s">
        <v>4</v>
      </c>
      <c r="D294" s="47"/>
      <c r="E294" s="47"/>
      <c r="F294" s="48"/>
      <c r="G294" s="3"/>
      <c r="H294" s="10"/>
    </row>
    <row r="295" spans="3:14" ht="33.75" thickBot="1" x14ac:dyDescent="0.3">
      <c r="C295" s="18" t="s">
        <v>210</v>
      </c>
      <c r="D295" s="107"/>
      <c r="E295" s="5">
        <v>2310</v>
      </c>
      <c r="F295" s="6">
        <f t="shared" ref="F295:F296" si="48">E295*D295</f>
        <v>0</v>
      </c>
      <c r="G295" s="101" t="str">
        <f t="shared" ref="G295:G296" si="49">IF(D295="","ATTENZIONE: problema inserimento valore","")</f>
        <v>ATTENZIONE: problema inserimento valore</v>
      </c>
      <c r="H295" s="9"/>
    </row>
    <row r="296" spans="3:14" ht="33.75" thickBot="1" x14ac:dyDescent="0.3">
      <c r="C296" s="18" t="s">
        <v>211</v>
      </c>
      <c r="D296" s="107"/>
      <c r="E296" s="5">
        <v>77</v>
      </c>
      <c r="F296" s="6">
        <f t="shared" si="48"/>
        <v>0</v>
      </c>
      <c r="G296" s="101" t="str">
        <f t="shared" si="49"/>
        <v>ATTENZIONE: problema inserimento valore</v>
      </c>
      <c r="H296" s="9"/>
    </row>
    <row r="297" spans="3:14" ht="17.25" thickBot="1" x14ac:dyDescent="0.3">
      <c r="C297" s="81" t="s">
        <v>5</v>
      </c>
      <c r="D297" s="47"/>
      <c r="E297" s="47"/>
      <c r="F297" s="48"/>
      <c r="G297" s="3"/>
      <c r="H297" s="10"/>
    </row>
    <row r="298" spans="3:14" ht="33.75" thickBot="1" x14ac:dyDescent="0.3">
      <c r="C298" s="18" t="s">
        <v>212</v>
      </c>
      <c r="D298" s="107"/>
      <c r="E298" s="5">
        <v>1155</v>
      </c>
      <c r="F298" s="6">
        <f t="shared" ref="F298:F300" si="50">E298*D298</f>
        <v>0</v>
      </c>
      <c r="G298" s="101" t="str">
        <f t="shared" ref="G298:G300" si="51">IF(D298="","ATTENZIONE: problema inserimento valore","")</f>
        <v>ATTENZIONE: problema inserimento valore</v>
      </c>
      <c r="H298" s="9"/>
    </row>
    <row r="299" spans="3:14" ht="50.25" thickBot="1" x14ac:dyDescent="0.3">
      <c r="C299" s="18" t="s">
        <v>213</v>
      </c>
      <c r="D299" s="107"/>
      <c r="E299" s="5">
        <v>308</v>
      </c>
      <c r="F299" s="6">
        <f t="shared" si="50"/>
        <v>0</v>
      </c>
      <c r="G299" s="101" t="str">
        <f t="shared" si="51"/>
        <v>ATTENZIONE: problema inserimento valore</v>
      </c>
      <c r="H299" s="9"/>
    </row>
    <row r="300" spans="3:14" ht="16.5" customHeight="1" thickBot="1" x14ac:dyDescent="0.3">
      <c r="C300" s="18" t="s">
        <v>214</v>
      </c>
      <c r="D300" s="107"/>
      <c r="E300" s="5">
        <v>77</v>
      </c>
      <c r="F300" s="6">
        <f t="shared" si="50"/>
        <v>0</v>
      </c>
      <c r="G300" s="101" t="str">
        <f t="shared" si="51"/>
        <v>ATTENZIONE: problema inserimento valore</v>
      </c>
      <c r="H300" s="9"/>
    </row>
    <row r="301" spans="3:14" ht="17.25" thickBot="1" x14ac:dyDescent="0.3">
      <c r="C301" s="81" t="s">
        <v>6</v>
      </c>
      <c r="D301" s="47"/>
      <c r="E301" s="47"/>
      <c r="F301" s="48"/>
      <c r="G301" s="3"/>
      <c r="H301" s="10"/>
    </row>
    <row r="302" spans="3:14" ht="33.75" thickBot="1" x14ac:dyDescent="0.3">
      <c r="C302" s="18" t="s">
        <v>215</v>
      </c>
      <c r="D302" s="107"/>
      <c r="E302" s="5">
        <v>1540</v>
      </c>
      <c r="F302" s="6">
        <f t="shared" ref="F302:F304" si="52">E302*D302</f>
        <v>0</v>
      </c>
      <c r="G302" s="101" t="str">
        <f t="shared" ref="G302:G304" si="53">IF(D302="","ATTENZIONE: problema inserimento valore","")</f>
        <v>ATTENZIONE: problema inserimento valore</v>
      </c>
      <c r="H302" s="9"/>
    </row>
    <row r="303" spans="3:14" ht="50.25" thickBot="1" x14ac:dyDescent="0.3">
      <c r="C303" s="18" t="s">
        <v>216</v>
      </c>
      <c r="D303" s="107"/>
      <c r="E303" s="5">
        <v>308</v>
      </c>
      <c r="F303" s="6">
        <f t="shared" si="52"/>
        <v>0</v>
      </c>
      <c r="G303" s="101" t="str">
        <f t="shared" si="53"/>
        <v>ATTENZIONE: problema inserimento valore</v>
      </c>
      <c r="H303" s="9"/>
    </row>
    <row r="304" spans="3:14" ht="33.75" thickBot="1" x14ac:dyDescent="0.3">
      <c r="C304" s="18" t="s">
        <v>217</v>
      </c>
      <c r="D304" s="107"/>
      <c r="E304" s="5">
        <v>77</v>
      </c>
      <c r="F304" s="6">
        <f t="shared" si="52"/>
        <v>0</v>
      </c>
      <c r="G304" s="101" t="str">
        <f t="shared" si="53"/>
        <v>ATTENZIONE: problema inserimento valore</v>
      </c>
      <c r="H304" s="9"/>
    </row>
    <row r="305" spans="3:8" ht="17.25" thickBot="1" x14ac:dyDescent="0.3">
      <c r="C305" s="81" t="s">
        <v>7</v>
      </c>
      <c r="D305" s="47"/>
      <c r="E305" s="47"/>
      <c r="F305" s="48"/>
      <c r="G305" s="3"/>
      <c r="H305" s="10"/>
    </row>
    <row r="306" spans="3:8" ht="33.75" thickBot="1" x14ac:dyDescent="0.3">
      <c r="C306" s="18" t="s">
        <v>218</v>
      </c>
      <c r="D306" s="107"/>
      <c r="E306" s="5">
        <v>655</v>
      </c>
      <c r="F306" s="6">
        <f t="shared" ref="F306:F308" si="54">E306*D306</f>
        <v>0</v>
      </c>
      <c r="G306" s="101" t="str">
        <f t="shared" ref="G306:G308" si="55">IF(D306="","ATTENZIONE: problema inserimento valore","")</f>
        <v>ATTENZIONE: problema inserimento valore</v>
      </c>
      <c r="H306" s="9"/>
    </row>
    <row r="307" spans="3:8" ht="50.25" thickBot="1" x14ac:dyDescent="0.3">
      <c r="C307" s="18" t="s">
        <v>219</v>
      </c>
      <c r="D307" s="107"/>
      <c r="E307" s="5">
        <v>308</v>
      </c>
      <c r="F307" s="6">
        <f t="shared" si="54"/>
        <v>0</v>
      </c>
      <c r="G307" s="101" t="str">
        <f t="shared" si="55"/>
        <v>ATTENZIONE: problema inserimento valore</v>
      </c>
      <c r="H307" s="9"/>
    </row>
    <row r="308" spans="3:8" ht="33.75" thickBot="1" x14ac:dyDescent="0.3">
      <c r="C308" s="18" t="s">
        <v>220</v>
      </c>
      <c r="D308" s="107"/>
      <c r="E308" s="5">
        <v>77</v>
      </c>
      <c r="F308" s="6">
        <f t="shared" si="54"/>
        <v>0</v>
      </c>
      <c r="G308" s="101" t="str">
        <f t="shared" si="55"/>
        <v>ATTENZIONE: problema inserimento valore</v>
      </c>
      <c r="H308" s="9"/>
    </row>
    <row r="309" spans="3:8" ht="17.25" thickBot="1" x14ac:dyDescent="0.3">
      <c r="C309" s="81" t="s">
        <v>8</v>
      </c>
      <c r="D309" s="47"/>
      <c r="E309" s="47"/>
      <c r="F309" s="48"/>
      <c r="G309" s="3"/>
      <c r="H309" s="10"/>
    </row>
    <row r="310" spans="3:8" ht="33.75" thickBot="1" x14ac:dyDescent="0.3">
      <c r="C310" s="18" t="s">
        <v>221</v>
      </c>
      <c r="D310" s="107"/>
      <c r="E310" s="5">
        <v>385</v>
      </c>
      <c r="F310" s="6">
        <f t="shared" ref="F310:F312" si="56">E310*D310</f>
        <v>0</v>
      </c>
      <c r="G310" s="101" t="str">
        <f t="shared" ref="G310:G312" si="57">IF(D310="","ATTENZIONE: problema inserimento valore","")</f>
        <v>ATTENZIONE: problema inserimento valore</v>
      </c>
      <c r="H310" s="9"/>
    </row>
    <row r="311" spans="3:8" ht="50.25" thickBot="1" x14ac:dyDescent="0.3">
      <c r="C311" s="18" t="s">
        <v>222</v>
      </c>
      <c r="D311" s="107"/>
      <c r="E311" s="5">
        <v>308</v>
      </c>
      <c r="F311" s="6">
        <f t="shared" si="56"/>
        <v>0</v>
      </c>
      <c r="G311" s="101" t="str">
        <f t="shared" si="57"/>
        <v>ATTENZIONE: problema inserimento valore</v>
      </c>
      <c r="H311" s="9"/>
    </row>
    <row r="312" spans="3:8" ht="33.75" thickBot="1" x14ac:dyDescent="0.3">
      <c r="C312" s="18" t="s">
        <v>223</v>
      </c>
      <c r="D312" s="107"/>
      <c r="E312" s="5">
        <v>77</v>
      </c>
      <c r="F312" s="6">
        <f t="shared" si="56"/>
        <v>0</v>
      </c>
      <c r="G312" s="101" t="str">
        <f t="shared" si="57"/>
        <v>ATTENZIONE: problema inserimento valore</v>
      </c>
      <c r="H312" s="9"/>
    </row>
    <row r="313" spans="3:8" ht="17.25" thickBot="1" x14ac:dyDescent="0.3">
      <c r="C313" s="81" t="s">
        <v>15</v>
      </c>
      <c r="D313" s="58"/>
      <c r="E313" s="59"/>
      <c r="F313" s="60"/>
      <c r="G313" s="3"/>
      <c r="H313" s="9"/>
    </row>
    <row r="314" spans="3:8" ht="33.75" thickBot="1" x14ac:dyDescent="0.3">
      <c r="C314" s="18" t="s">
        <v>224</v>
      </c>
      <c r="D314" s="107"/>
      <c r="E314" s="5">
        <v>1540</v>
      </c>
      <c r="F314" s="6">
        <f t="shared" ref="F314:F317" si="58">E314*D314</f>
        <v>0</v>
      </c>
      <c r="G314" s="101" t="str">
        <f t="shared" ref="G314:G317" si="59">IF(D314="","ATTENZIONE: problema inserimento valore","")</f>
        <v>ATTENZIONE: problema inserimento valore</v>
      </c>
      <c r="H314" s="9"/>
    </row>
    <row r="315" spans="3:8" ht="33.75" thickBot="1" x14ac:dyDescent="0.3">
      <c r="C315" s="18" t="s">
        <v>225</v>
      </c>
      <c r="D315" s="107"/>
      <c r="E315" s="5">
        <v>9240</v>
      </c>
      <c r="F315" s="6">
        <f t="shared" si="58"/>
        <v>0</v>
      </c>
      <c r="G315" s="101" t="str">
        <f t="shared" si="59"/>
        <v>ATTENZIONE: problema inserimento valore</v>
      </c>
      <c r="H315" s="9"/>
    </row>
    <row r="316" spans="3:8" ht="33.75" thickBot="1" x14ac:dyDescent="0.3">
      <c r="C316" s="18" t="s">
        <v>226</v>
      </c>
      <c r="D316" s="107"/>
      <c r="E316" s="5">
        <v>1001</v>
      </c>
      <c r="F316" s="6">
        <f t="shared" si="58"/>
        <v>0</v>
      </c>
      <c r="G316" s="101" t="str">
        <f t="shared" si="59"/>
        <v>ATTENZIONE: problema inserimento valore</v>
      </c>
      <c r="H316" s="9"/>
    </row>
    <row r="317" spans="3:8" ht="33.75" thickBot="1" x14ac:dyDescent="0.3">
      <c r="C317" s="18" t="s">
        <v>227</v>
      </c>
      <c r="D317" s="107"/>
      <c r="E317" s="5">
        <v>385</v>
      </c>
      <c r="F317" s="6">
        <f t="shared" si="58"/>
        <v>0</v>
      </c>
      <c r="G317" s="101" t="str">
        <f t="shared" si="59"/>
        <v>ATTENZIONE: problema inserimento valore</v>
      </c>
      <c r="H317" s="9"/>
    </row>
    <row r="318" spans="3:8" ht="17.25" thickBot="1" x14ac:dyDescent="0.3">
      <c r="C318" s="81" t="s">
        <v>0</v>
      </c>
      <c r="D318" s="47"/>
      <c r="E318" s="47"/>
      <c r="F318" s="48"/>
      <c r="G318" s="3"/>
      <c r="H318" s="10"/>
    </row>
    <row r="319" spans="3:8" ht="33.75" thickBot="1" x14ac:dyDescent="0.3">
      <c r="C319" s="18" t="s">
        <v>293</v>
      </c>
      <c r="D319" s="107"/>
      <c r="E319" s="5">
        <v>100</v>
      </c>
      <c r="F319" s="6">
        <f t="shared" ref="F319:F324" si="60">E319*D319</f>
        <v>0</v>
      </c>
      <c r="G319" s="101" t="str">
        <f t="shared" ref="G319:G324" si="61">IF(D319="","ATTENZIONE: problema inserimento valore","")</f>
        <v>ATTENZIONE: problema inserimento valore</v>
      </c>
      <c r="H319" s="9"/>
    </row>
    <row r="320" spans="3:8" ht="33.75" thickBot="1" x14ac:dyDescent="0.3">
      <c r="C320" s="18" t="s">
        <v>228</v>
      </c>
      <c r="D320" s="107"/>
      <c r="E320" s="5">
        <v>77</v>
      </c>
      <c r="F320" s="6">
        <f t="shared" si="60"/>
        <v>0</v>
      </c>
      <c r="G320" s="101" t="str">
        <f t="shared" si="61"/>
        <v>ATTENZIONE: problema inserimento valore</v>
      </c>
      <c r="H320" s="9"/>
    </row>
    <row r="321" spans="3:8" ht="33.75" thickBot="1" x14ac:dyDescent="0.3">
      <c r="C321" s="18" t="s">
        <v>229</v>
      </c>
      <c r="D321" s="107"/>
      <c r="E321" s="5">
        <v>77</v>
      </c>
      <c r="F321" s="6">
        <f t="shared" si="60"/>
        <v>0</v>
      </c>
      <c r="G321" s="101" t="str">
        <f t="shared" si="61"/>
        <v>ATTENZIONE: problema inserimento valore</v>
      </c>
      <c r="H321" s="9"/>
    </row>
    <row r="322" spans="3:8" ht="33.75" thickBot="1" x14ac:dyDescent="0.3">
      <c r="C322" s="18" t="s">
        <v>230</v>
      </c>
      <c r="D322" s="107"/>
      <c r="E322" s="5">
        <v>39</v>
      </c>
      <c r="F322" s="6">
        <f t="shared" si="60"/>
        <v>0</v>
      </c>
      <c r="G322" s="101" t="str">
        <f t="shared" si="61"/>
        <v>ATTENZIONE: problema inserimento valore</v>
      </c>
      <c r="H322" s="9"/>
    </row>
    <row r="323" spans="3:8" ht="33.75" thickBot="1" x14ac:dyDescent="0.3">
      <c r="C323" s="18" t="s">
        <v>231</v>
      </c>
      <c r="D323" s="107"/>
      <c r="E323" s="5">
        <v>39</v>
      </c>
      <c r="F323" s="6">
        <f t="shared" si="60"/>
        <v>0</v>
      </c>
      <c r="G323" s="101" t="str">
        <f t="shared" si="61"/>
        <v>ATTENZIONE: problema inserimento valore</v>
      </c>
      <c r="H323" s="9"/>
    </row>
    <row r="324" spans="3:8" ht="33.75" thickBot="1" x14ac:dyDescent="0.3">
      <c r="C324" s="18" t="s">
        <v>232</v>
      </c>
      <c r="D324" s="107"/>
      <c r="E324" s="5">
        <v>54</v>
      </c>
      <c r="F324" s="6">
        <f t="shared" si="60"/>
        <v>0</v>
      </c>
      <c r="G324" s="101" t="str">
        <f t="shared" si="61"/>
        <v>ATTENZIONE: problema inserimento valore</v>
      </c>
      <c r="H324" s="9"/>
    </row>
    <row r="325" spans="3:8" ht="17.25" thickBot="1" x14ac:dyDescent="0.3">
      <c r="C325" s="81" t="s">
        <v>1</v>
      </c>
      <c r="D325" s="47"/>
      <c r="E325" s="47"/>
      <c r="F325" s="48"/>
      <c r="G325" s="3"/>
      <c r="H325" s="10"/>
    </row>
    <row r="326" spans="3:8" ht="33.75" thickBot="1" x14ac:dyDescent="0.3">
      <c r="C326" s="18" t="s">
        <v>295</v>
      </c>
      <c r="D326" s="107"/>
      <c r="E326" s="5">
        <v>139</v>
      </c>
      <c r="F326" s="6">
        <f t="shared" ref="F326:F331" si="62">E326*D326</f>
        <v>0</v>
      </c>
      <c r="G326" s="101" t="str">
        <f t="shared" ref="G326:G331" si="63">IF(D326="","ATTENZIONE: problema inserimento valore","")</f>
        <v>ATTENZIONE: problema inserimento valore</v>
      </c>
      <c r="H326" s="9"/>
    </row>
    <row r="327" spans="3:8" ht="33.75" thickBot="1" x14ac:dyDescent="0.3">
      <c r="C327" s="18" t="s">
        <v>233</v>
      </c>
      <c r="D327" s="107"/>
      <c r="E327" s="5">
        <v>77</v>
      </c>
      <c r="F327" s="6">
        <f t="shared" si="62"/>
        <v>0</v>
      </c>
      <c r="G327" s="101" t="str">
        <f t="shared" si="63"/>
        <v>ATTENZIONE: problema inserimento valore</v>
      </c>
      <c r="H327" s="9"/>
    </row>
    <row r="328" spans="3:8" ht="33.75" thickBot="1" x14ac:dyDescent="0.3">
      <c r="C328" s="18" t="s">
        <v>234</v>
      </c>
      <c r="D328" s="107"/>
      <c r="E328" s="5">
        <v>116</v>
      </c>
      <c r="F328" s="6">
        <f t="shared" si="62"/>
        <v>0</v>
      </c>
      <c r="G328" s="101" t="str">
        <f t="shared" si="63"/>
        <v>ATTENZIONE: problema inserimento valore</v>
      </c>
      <c r="H328" s="9"/>
    </row>
    <row r="329" spans="3:8" ht="33.75" thickBot="1" x14ac:dyDescent="0.3">
      <c r="C329" s="18" t="s">
        <v>235</v>
      </c>
      <c r="D329" s="107"/>
      <c r="E329" s="5">
        <v>39</v>
      </c>
      <c r="F329" s="6">
        <f t="shared" si="62"/>
        <v>0</v>
      </c>
      <c r="G329" s="101" t="str">
        <f t="shared" si="63"/>
        <v>ATTENZIONE: problema inserimento valore</v>
      </c>
      <c r="H329" s="9"/>
    </row>
    <row r="330" spans="3:8" ht="33.75" thickBot="1" x14ac:dyDescent="0.3">
      <c r="C330" s="18" t="s">
        <v>236</v>
      </c>
      <c r="D330" s="107"/>
      <c r="E330" s="5">
        <v>39</v>
      </c>
      <c r="F330" s="6">
        <f t="shared" si="62"/>
        <v>0</v>
      </c>
      <c r="G330" s="101" t="str">
        <f t="shared" si="63"/>
        <v>ATTENZIONE: problema inserimento valore</v>
      </c>
      <c r="H330" s="9"/>
    </row>
    <row r="331" spans="3:8" ht="33.75" thickBot="1" x14ac:dyDescent="0.3">
      <c r="C331" s="18" t="s">
        <v>237</v>
      </c>
      <c r="D331" s="107"/>
      <c r="E331" s="5">
        <v>39</v>
      </c>
      <c r="F331" s="6">
        <f t="shared" si="62"/>
        <v>0</v>
      </c>
      <c r="G331" s="101" t="str">
        <f t="shared" si="63"/>
        <v>ATTENZIONE: problema inserimento valore</v>
      </c>
      <c r="H331" s="9"/>
    </row>
    <row r="332" spans="3:8" ht="17.25" thickBot="1" x14ac:dyDescent="0.3">
      <c r="C332" s="81" t="s">
        <v>2</v>
      </c>
      <c r="D332" s="47"/>
      <c r="E332" s="47"/>
      <c r="F332" s="48"/>
      <c r="G332" s="3"/>
      <c r="H332" s="10"/>
    </row>
    <row r="333" spans="3:8" ht="33.75" thickBot="1" x14ac:dyDescent="0.3">
      <c r="C333" s="18" t="s">
        <v>294</v>
      </c>
      <c r="D333" s="107"/>
      <c r="E333" s="5">
        <v>39</v>
      </c>
      <c r="F333" s="6">
        <f t="shared" ref="F333:F338" si="64">E333*D333</f>
        <v>0</v>
      </c>
      <c r="G333" s="101" t="str">
        <f t="shared" ref="G333:G338" si="65">IF(D333="","ATTENZIONE: problema inserimento valore","")</f>
        <v>ATTENZIONE: problema inserimento valore</v>
      </c>
      <c r="H333" s="9"/>
    </row>
    <row r="334" spans="3:8" ht="33.75" thickBot="1" x14ac:dyDescent="0.3">
      <c r="C334" s="18" t="s">
        <v>238</v>
      </c>
      <c r="D334" s="107"/>
      <c r="E334" s="5">
        <v>77</v>
      </c>
      <c r="F334" s="6">
        <f t="shared" si="64"/>
        <v>0</v>
      </c>
      <c r="G334" s="101" t="str">
        <f t="shared" si="65"/>
        <v>ATTENZIONE: problema inserimento valore</v>
      </c>
      <c r="H334" s="9"/>
    </row>
    <row r="335" spans="3:8" ht="33.75" thickBot="1" x14ac:dyDescent="0.3">
      <c r="C335" s="18" t="s">
        <v>239</v>
      </c>
      <c r="D335" s="107"/>
      <c r="E335" s="5">
        <v>39</v>
      </c>
      <c r="F335" s="6">
        <f t="shared" si="64"/>
        <v>0</v>
      </c>
      <c r="G335" s="101" t="str">
        <f t="shared" si="65"/>
        <v>ATTENZIONE: problema inserimento valore</v>
      </c>
      <c r="H335" s="9"/>
    </row>
    <row r="336" spans="3:8" ht="33.75" thickBot="1" x14ac:dyDescent="0.3">
      <c r="C336" s="18" t="s">
        <v>240</v>
      </c>
      <c r="D336" s="107"/>
      <c r="E336" s="5">
        <v>39</v>
      </c>
      <c r="F336" s="6">
        <f t="shared" si="64"/>
        <v>0</v>
      </c>
      <c r="G336" s="101" t="str">
        <f t="shared" si="65"/>
        <v>ATTENZIONE: problema inserimento valore</v>
      </c>
      <c r="H336" s="9"/>
    </row>
    <row r="337" spans="3:14" ht="33.75" thickBot="1" x14ac:dyDescent="0.3">
      <c r="C337" s="18" t="s">
        <v>241</v>
      </c>
      <c r="D337" s="107"/>
      <c r="E337" s="5">
        <v>39</v>
      </c>
      <c r="F337" s="6">
        <f t="shared" si="64"/>
        <v>0</v>
      </c>
      <c r="G337" s="101" t="str">
        <f t="shared" si="65"/>
        <v>ATTENZIONE: problema inserimento valore</v>
      </c>
      <c r="H337" s="9"/>
    </row>
    <row r="338" spans="3:14" ht="33.75" thickBot="1" x14ac:dyDescent="0.3">
      <c r="C338" s="18" t="s">
        <v>242</v>
      </c>
      <c r="D338" s="107"/>
      <c r="E338" s="5">
        <v>154</v>
      </c>
      <c r="F338" s="6">
        <f t="shared" si="64"/>
        <v>0</v>
      </c>
      <c r="G338" s="101" t="str">
        <f t="shared" si="65"/>
        <v>ATTENZIONE: problema inserimento valore</v>
      </c>
      <c r="H338" s="9"/>
    </row>
    <row r="339" spans="3:14" ht="17.25" thickBot="1" x14ac:dyDescent="0.3">
      <c r="C339" s="81" t="s">
        <v>16</v>
      </c>
      <c r="D339" s="56"/>
      <c r="E339" s="57"/>
      <c r="F339" s="61"/>
      <c r="G339" s="3"/>
      <c r="H339" s="9"/>
    </row>
    <row r="340" spans="3:14" ht="33.75" thickBot="1" x14ac:dyDescent="0.3">
      <c r="C340" s="18" t="s">
        <v>243</v>
      </c>
      <c r="D340" s="107"/>
      <c r="E340" s="5">
        <v>770</v>
      </c>
      <c r="F340" s="6">
        <f t="shared" ref="F340:F344" si="66">E340*D340</f>
        <v>0</v>
      </c>
      <c r="G340" s="101" t="str">
        <f t="shared" ref="G340:G344" si="67">IF(D340="","ATTENZIONE: problema inserimento valore","")</f>
        <v>ATTENZIONE: problema inserimento valore</v>
      </c>
      <c r="H340" s="9"/>
    </row>
    <row r="341" spans="3:14" ht="33.75" thickBot="1" x14ac:dyDescent="0.3">
      <c r="C341" s="18" t="s">
        <v>244</v>
      </c>
      <c r="D341" s="107"/>
      <c r="E341" s="5">
        <v>4620</v>
      </c>
      <c r="F341" s="6">
        <f t="shared" si="66"/>
        <v>0</v>
      </c>
      <c r="G341" s="101" t="str">
        <f t="shared" si="67"/>
        <v>ATTENZIONE: problema inserimento valore</v>
      </c>
      <c r="H341" s="9"/>
    </row>
    <row r="342" spans="3:14" ht="33.75" thickBot="1" x14ac:dyDescent="0.3">
      <c r="C342" s="18" t="s">
        <v>245</v>
      </c>
      <c r="D342" s="107"/>
      <c r="E342" s="5">
        <v>770</v>
      </c>
      <c r="F342" s="6">
        <f t="shared" si="66"/>
        <v>0</v>
      </c>
      <c r="G342" s="101" t="str">
        <f t="shared" si="67"/>
        <v>ATTENZIONE: problema inserimento valore</v>
      </c>
      <c r="H342" s="9"/>
    </row>
    <row r="343" spans="3:14" ht="33.75" thickBot="1" x14ac:dyDescent="0.3">
      <c r="C343" s="18" t="s">
        <v>246</v>
      </c>
      <c r="D343" s="107"/>
      <c r="E343" s="5">
        <v>308</v>
      </c>
      <c r="F343" s="6">
        <f t="shared" si="66"/>
        <v>0</v>
      </c>
      <c r="G343" s="101" t="str">
        <f t="shared" si="67"/>
        <v>ATTENZIONE: problema inserimento valore</v>
      </c>
      <c r="H343" s="9"/>
    </row>
    <row r="344" spans="3:14" ht="33.75" thickBot="1" x14ac:dyDescent="0.3">
      <c r="C344" s="18" t="s">
        <v>247</v>
      </c>
      <c r="D344" s="107"/>
      <c r="E344" s="5">
        <v>39</v>
      </c>
      <c r="F344" s="6">
        <f t="shared" si="66"/>
        <v>0</v>
      </c>
      <c r="G344" s="101" t="str">
        <f t="shared" si="67"/>
        <v>ATTENZIONE: problema inserimento valore</v>
      </c>
      <c r="H344" s="9"/>
    </row>
    <row r="345" spans="3:14" ht="17.25" thickBot="1" x14ac:dyDescent="0.3">
      <c r="E345" s="85" t="s">
        <v>273</v>
      </c>
      <c r="F345" s="51">
        <f>TRUNC(SUM(F292:F344),2)</f>
        <v>0</v>
      </c>
      <c r="G345" s="3"/>
      <c r="H345" s="3"/>
    </row>
    <row r="346" spans="3:14" x14ac:dyDescent="0.25">
      <c r="H346" s="3"/>
      <c r="I346" s="22"/>
    </row>
    <row r="347" spans="3:14" x14ac:dyDescent="0.25">
      <c r="H347" s="3"/>
      <c r="I347" s="2"/>
      <c r="J347" s="123"/>
      <c r="K347" s="123"/>
    </row>
    <row r="348" spans="3:14" x14ac:dyDescent="0.25">
      <c r="C348" s="124" t="s">
        <v>274</v>
      </c>
      <c r="D348" s="124"/>
      <c r="E348" s="86">
        <f>TRUNC(I143+I113+I94+I60+I26,2)</f>
        <v>0</v>
      </c>
      <c r="H348" s="3"/>
      <c r="J348" s="28"/>
      <c r="K348" s="29"/>
    </row>
    <row r="349" spans="3:14" x14ac:dyDescent="0.25">
      <c r="C349" s="124" t="s">
        <v>275</v>
      </c>
      <c r="D349" s="124"/>
      <c r="E349" s="86">
        <f>TRUNC(F151+F159+F182+F187+F345,2)</f>
        <v>0</v>
      </c>
      <c r="J349" s="30"/>
      <c r="K349" s="29"/>
      <c r="N349" s="2"/>
    </row>
    <row r="350" spans="3:14" x14ac:dyDescent="0.25">
      <c r="C350" s="124" t="s">
        <v>276</v>
      </c>
      <c r="D350" s="124"/>
      <c r="E350" s="86">
        <f>TRUNC(G143+G113+F104+G94+F82+F78+F71+G60+G26+F14,2)</f>
        <v>0</v>
      </c>
      <c r="H350" s="3"/>
      <c r="I350" s="22"/>
      <c r="J350" s="30"/>
      <c r="K350" s="29"/>
      <c r="M350" s="2"/>
    </row>
    <row r="351" spans="3:14" ht="16.5" customHeight="1" x14ac:dyDescent="0.25">
      <c r="C351" s="124" t="s">
        <v>277</v>
      </c>
      <c r="D351" s="124"/>
      <c r="E351" s="86">
        <f>TRUNC(F151+F159+F182+F187,2)</f>
        <v>0</v>
      </c>
      <c r="H351" s="3"/>
      <c r="I351" s="22"/>
      <c r="J351" s="30"/>
      <c r="K351" s="29"/>
    </row>
    <row r="352" spans="3:14" x14ac:dyDescent="0.25">
      <c r="D352" s="3"/>
      <c r="E352" s="15"/>
      <c r="H352" s="3"/>
      <c r="I352" s="22"/>
      <c r="J352" s="30"/>
      <c r="K352" s="29"/>
    </row>
    <row r="353" spans="3:17" x14ac:dyDescent="0.25">
      <c r="C353" s="125" t="s">
        <v>12</v>
      </c>
      <c r="D353" s="125"/>
      <c r="E353" s="15"/>
      <c r="H353" s="3"/>
      <c r="I353" s="22"/>
    </row>
    <row r="354" spans="3:17" x14ac:dyDescent="0.25">
      <c r="C354" s="24" t="s">
        <v>278</v>
      </c>
      <c r="D354" s="37">
        <f>IF(ISERROR(AVERAGE($D$292,$D$295,$D$298,$D$302,$D$306,$D$310,$D$319,$D$326,$D$333)),0,TRUNC(AVERAGE($D$292,$D$295,$D$298,$D$302,$D$306,$D$310,$D$319,$D$326,$D$333),2))</f>
        <v>0</v>
      </c>
      <c r="E354" s="15"/>
      <c r="H354" s="3"/>
      <c r="I354" s="22"/>
      <c r="L354" s="119"/>
      <c r="M354" s="119"/>
      <c r="N354" s="119"/>
      <c r="O354" s="119"/>
      <c r="P354" s="119"/>
      <c r="Q354" s="119"/>
    </row>
    <row r="355" spans="3:17" x14ac:dyDescent="0.25">
      <c r="C355" s="24" t="s">
        <v>279</v>
      </c>
      <c r="D355" s="37">
        <f>IF(ISERROR(AVERAGE(D146:D147)),0,TRUNC(AVERAGE(D146:D147),2))</f>
        <v>0</v>
      </c>
      <c r="E355" s="15"/>
      <c r="H355" s="3"/>
      <c r="I355" s="22"/>
      <c r="K355" s="2"/>
      <c r="L355" s="2"/>
      <c r="M355" s="2"/>
      <c r="N355" s="2"/>
      <c r="O355" s="2"/>
      <c r="P355" s="2"/>
      <c r="Q355" s="2"/>
    </row>
    <row r="356" spans="3:17" x14ac:dyDescent="0.25">
      <c r="C356" s="24" t="s">
        <v>280</v>
      </c>
      <c r="D356" s="37">
        <f>IF(ISERROR(AVERAGE(D155:D158)),0,TRUNC(AVERAGE(D155:D158),2))</f>
        <v>0</v>
      </c>
      <c r="E356" s="15"/>
      <c r="H356" s="3"/>
      <c r="I356" s="23"/>
      <c r="K356" s="2"/>
      <c r="L356" s="2"/>
      <c r="M356" s="2"/>
      <c r="N356" s="2"/>
      <c r="O356" s="2"/>
      <c r="P356" s="2"/>
      <c r="Q356" s="2"/>
    </row>
    <row r="357" spans="3:17" x14ac:dyDescent="0.25">
      <c r="D357" s="15"/>
      <c r="E357" s="15"/>
      <c r="H357" s="3"/>
      <c r="I357" s="22"/>
    </row>
    <row r="358" spans="3:17" x14ac:dyDescent="0.25">
      <c r="D358" s="15"/>
      <c r="E358" s="15"/>
      <c r="H358" s="3"/>
      <c r="I358" s="22"/>
    </row>
    <row r="359" spans="3:17" ht="17.25" thickBot="1" x14ac:dyDescent="0.3">
      <c r="D359" s="15"/>
      <c r="E359" s="15"/>
      <c r="H359" s="3"/>
      <c r="I359" s="22"/>
      <c r="O359" s="2"/>
      <c r="P359" s="2"/>
      <c r="Q359" s="2"/>
    </row>
    <row r="360" spans="3:17" ht="39.75" customHeight="1" thickBot="1" x14ac:dyDescent="0.3">
      <c r="C360" s="93" t="s">
        <v>323</v>
      </c>
      <c r="D360" s="36">
        <f>TRUNC(42/80*(F14+G26+I26+G60+I60+F71+F78+F82+G94+I94+F104+G113+I113+G143+I143+F151+F159+F182+F187+F195+F202+F206+F212+F218+F226+G252+G251+G250+F256+F261+G276+G277+G278+F287+F345),2)</f>
        <v>0</v>
      </c>
      <c r="E360" s="103" t="str">
        <f>IF(D360&gt;42000000,"Superata base d'asta L2","")</f>
        <v/>
      </c>
      <c r="H360" s="3"/>
    </row>
    <row r="361" spans="3:17" x14ac:dyDescent="0.25">
      <c r="H361" s="3"/>
    </row>
    <row r="362" spans="3:17" x14ac:dyDescent="0.25">
      <c r="H362" s="3"/>
    </row>
    <row r="363" spans="3:17" x14ac:dyDescent="0.25">
      <c r="H363" s="3"/>
    </row>
    <row r="364" spans="3:17" x14ac:dyDescent="0.25">
      <c r="H364" s="3"/>
    </row>
    <row r="365" spans="3:17" x14ac:dyDescent="0.25">
      <c r="H365" s="3"/>
    </row>
    <row r="366" spans="3:17" x14ac:dyDescent="0.25">
      <c r="H366" s="3"/>
    </row>
    <row r="367" spans="3:17" x14ac:dyDescent="0.25">
      <c r="H367" s="3"/>
    </row>
    <row r="368" spans="3:17" x14ac:dyDescent="0.25">
      <c r="H368" s="3"/>
    </row>
    <row r="369" spans="3:8" x14ac:dyDescent="0.25">
      <c r="H369" s="3"/>
    </row>
    <row r="370" spans="3:8" ht="18.75" x14ac:dyDescent="0.25">
      <c r="C370" s="92"/>
      <c r="H370" s="3"/>
    </row>
    <row r="371" spans="3:8" x14ac:dyDescent="0.25">
      <c r="H371" s="3"/>
    </row>
    <row r="372" spans="3:8" x14ac:dyDescent="0.25">
      <c r="H372" s="3"/>
    </row>
    <row r="373" spans="3:8" x14ac:dyDescent="0.25">
      <c r="H373" s="3"/>
    </row>
    <row r="374" spans="3:8" x14ac:dyDescent="0.25">
      <c r="H374" s="3"/>
    </row>
    <row r="375" spans="3:8" x14ac:dyDescent="0.25">
      <c r="H375" s="3"/>
    </row>
    <row r="376" spans="3:8" x14ac:dyDescent="0.25">
      <c r="H376" s="3"/>
    </row>
  </sheetData>
  <sheetProtection password="C060" sheet="1" objects="1" scenarios="1" selectLockedCells="1"/>
  <mergeCells count="48">
    <mergeCell ref="O354:Q354"/>
    <mergeCell ref="C289:C290"/>
    <mergeCell ref="D289:D290"/>
    <mergeCell ref="E289:E290"/>
    <mergeCell ref="F289:F290"/>
    <mergeCell ref="J347:K347"/>
    <mergeCell ref="C348:D348"/>
    <mergeCell ref="C349:D349"/>
    <mergeCell ref="C350:D350"/>
    <mergeCell ref="C351:D351"/>
    <mergeCell ref="C353:D353"/>
    <mergeCell ref="L354:N354"/>
    <mergeCell ref="C264:C266"/>
    <mergeCell ref="D264:D266"/>
    <mergeCell ref="E264:E266"/>
    <mergeCell ref="F264:F266"/>
    <mergeCell ref="C280:C281"/>
    <mergeCell ref="D280:D281"/>
    <mergeCell ref="E280:E281"/>
    <mergeCell ref="F280:F281"/>
    <mergeCell ref="F229:F231"/>
    <mergeCell ref="C258:C259"/>
    <mergeCell ref="D258:D259"/>
    <mergeCell ref="E258:E259"/>
    <mergeCell ref="F258:F259"/>
    <mergeCell ref="C190:C191"/>
    <mergeCell ref="D190:D191"/>
    <mergeCell ref="E190:E191"/>
    <mergeCell ref="C229:C231"/>
    <mergeCell ref="D229:D231"/>
    <mergeCell ref="E229:E231"/>
    <mergeCell ref="F190:F191"/>
    <mergeCell ref="E32:E47"/>
    <mergeCell ref="E49:E53"/>
    <mergeCell ref="E55:E58"/>
    <mergeCell ref="E85:E92"/>
    <mergeCell ref="E107:E111"/>
    <mergeCell ref="E118:E123"/>
    <mergeCell ref="E125:E128"/>
    <mergeCell ref="E130:E141"/>
    <mergeCell ref="C1:F1"/>
    <mergeCell ref="I17:I20"/>
    <mergeCell ref="I22:I23"/>
    <mergeCell ref="C29:C31"/>
    <mergeCell ref="D29:D31"/>
    <mergeCell ref="E29:E31"/>
    <mergeCell ref="F29:F31"/>
    <mergeCell ref="G29:G31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rowBreaks count="4" manualBreakCount="4">
    <brk id="48" max="16383" man="1"/>
    <brk id="96" max="16383" man="1"/>
    <brk id="144" max="16383" man="1"/>
    <brk id="205" max="16383" man="1"/>
  </rowBreaks>
  <ignoredErrors>
    <ignoredError sqref="G124 G129 G48 G5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6</vt:i4>
      </vt:variant>
    </vt:vector>
  </HeadingPairs>
  <TitlesOfParts>
    <vt:vector size="8" baseType="lpstr">
      <vt:lpstr>Offerta economica L1</vt:lpstr>
      <vt:lpstr>Offerta economica L2</vt:lpstr>
      <vt:lpstr>'Offerta economica L1'!_Toc124056150</vt:lpstr>
      <vt:lpstr>'Offerta economica L2'!_Toc124056150</vt:lpstr>
      <vt:lpstr>'Offerta economica L1'!_Toc276033983</vt:lpstr>
      <vt:lpstr>'Offerta economica L2'!_Toc276033983</vt:lpstr>
      <vt:lpstr>'Offerta economica L1'!Area_stampa</vt:lpstr>
      <vt:lpstr>'Offerta economica L2'!Area_stampa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marco lubicz</cp:lastModifiedBy>
  <dcterms:created xsi:type="dcterms:W3CDTF">2014-02-10T09:14:34Z</dcterms:created>
  <dcterms:modified xsi:type="dcterms:W3CDTF">2014-02-10T09:21:03Z</dcterms:modified>
</cp:coreProperties>
</file>