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2BD" lockStructure="1"/>
  <bookViews>
    <workbookView xWindow="240" yWindow="105" windowWidth="19440" windowHeight="7680" tabRatio="707" activeTab="2"/>
  </bookViews>
  <sheets>
    <sheet name="n.veicoli" sheetId="6" r:id="rId1"/>
    <sheet name="PREMI RCA" sheetId="1" r:id="rId2"/>
    <sheet name="PREMI INFORTUNI punto A" sheetId="2" r:id="rId3"/>
    <sheet name="SINISTRI RCA" sheetId="3" r:id="rId4"/>
    <sheet name="SINISTRI CRISTALLI " sheetId="4" r:id="rId5"/>
    <sheet name="SINISTRI INFORTUNI TIPO A " sheetId="5" r:id="rId6"/>
  </sheets>
  <externalReferences>
    <externalReference r:id="rId7"/>
  </externalReferences>
  <definedNames>
    <definedName name="_xlnm._FilterDatabase" localSheetId="2" hidden="1">'PREMI INFORTUNI punto A'!$A$2:$L$3</definedName>
    <definedName name="_xlnm._FilterDatabase" localSheetId="1" hidden="1">'PREMI RCA'!$A$2:$L$3</definedName>
    <definedName name="_xlnm._FilterDatabase" localSheetId="4" hidden="1">'SINISTRI CRISTALLI '!$A$10:$A$10</definedName>
    <definedName name="_xlnm._FilterDatabase" localSheetId="5" hidden="1">'SINISTRI INFORTUNI TIPO A '!$D$1:$D$6</definedName>
    <definedName name="_xlnm._FilterDatabase" localSheetId="3" hidden="1">'SINISTRI RCA'!$A$6:$AN$7</definedName>
    <definedName name="anno">'[1]00.1Convalida_dati'!$B$2:$B$8</definedName>
    <definedName name="_xlnm.Print_Area" localSheetId="4">'SINISTRI CRISTALLI '!$A$1:$K$17</definedName>
    <definedName name="_xlnm.Print_Area" localSheetId="5">'SINISTRI INFORTUNI TIPO A '!$A$1:$K$42</definedName>
    <definedName name="_xlnm.Print_Area" localSheetId="3">'SINISTRI RCA'!$A$1:$AM$47</definedName>
    <definedName name="tipologia">'[1]00.1Convalida_dati'!$A$2:$A$5</definedName>
  </definedNames>
  <calcPr calcId="144525"/>
</workbook>
</file>

<file path=xl/calcChain.xml><?xml version="1.0" encoding="utf-8"?>
<calcChain xmlns="http://schemas.openxmlformats.org/spreadsheetml/2006/main">
  <c r="I23" i="3" l="1"/>
  <c r="F16" i="2" l="1"/>
  <c r="E16" i="2"/>
  <c r="F15" i="2"/>
  <c r="E15" i="2"/>
  <c r="F14" i="2"/>
  <c r="E14" i="2"/>
  <c r="F13" i="2"/>
  <c r="E13" i="2"/>
  <c r="F12" i="2"/>
  <c r="E12" i="2"/>
  <c r="B119" i="6" l="1"/>
  <c r="B102" i="6"/>
  <c r="B91" i="6"/>
  <c r="B85" i="6"/>
  <c r="B72" i="6"/>
  <c r="B62" i="6"/>
  <c r="B53" i="6"/>
  <c r="B48" i="6"/>
  <c r="B43" i="6"/>
  <c r="B34" i="6"/>
  <c r="B14" i="6"/>
  <c r="B121" i="6" l="1"/>
  <c r="G41" i="5"/>
  <c r="F41" i="5"/>
  <c r="G40" i="5"/>
  <c r="G42" i="5" s="1"/>
  <c r="F40" i="5"/>
  <c r="F42" i="5" s="1"/>
  <c r="G39" i="5"/>
  <c r="F39" i="5"/>
  <c r="G35" i="5"/>
  <c r="F35" i="5"/>
  <c r="G34" i="5"/>
  <c r="G36" i="5" s="1"/>
  <c r="F34" i="5"/>
  <c r="F36" i="5" s="1"/>
  <c r="G33" i="5"/>
  <c r="F33" i="5"/>
  <c r="G29" i="5"/>
  <c r="F29" i="5"/>
  <c r="G28" i="5"/>
  <c r="G30" i="5" s="1"/>
  <c r="F28" i="5"/>
  <c r="F30" i="5" s="1"/>
  <c r="G27" i="5"/>
  <c r="F27" i="5"/>
  <c r="G23" i="5"/>
  <c r="F23" i="5"/>
  <c r="G22" i="5"/>
  <c r="G24" i="5" s="1"/>
  <c r="F22" i="5"/>
  <c r="F24" i="5" s="1"/>
  <c r="G21" i="5"/>
  <c r="F21" i="5"/>
  <c r="G17" i="5"/>
  <c r="F17" i="5"/>
  <c r="G16" i="5"/>
  <c r="G18" i="5" s="1"/>
  <c r="F16" i="5"/>
  <c r="F18" i="5" s="1"/>
  <c r="G15" i="5"/>
  <c r="F15" i="5"/>
  <c r="G16" i="4"/>
  <c r="F16" i="4"/>
  <c r="G15" i="4"/>
  <c r="G17" i="4" s="1"/>
  <c r="F15" i="4"/>
  <c r="F17" i="4" s="1"/>
  <c r="G14" i="4"/>
  <c r="F14" i="4"/>
  <c r="N46" i="3"/>
  <c r="M46" i="3"/>
  <c r="L46" i="3"/>
  <c r="K46" i="3"/>
  <c r="J46" i="3"/>
  <c r="I46" i="3"/>
  <c r="H46" i="3"/>
  <c r="G46" i="3"/>
  <c r="F46" i="3"/>
  <c r="P46" i="3" s="1"/>
  <c r="E46" i="3"/>
  <c r="O46" i="3" s="1"/>
  <c r="N45" i="3"/>
  <c r="N47" i="3" s="1"/>
  <c r="M45" i="3"/>
  <c r="M47" i="3" s="1"/>
  <c r="L45" i="3"/>
  <c r="L47" i="3" s="1"/>
  <c r="K45" i="3"/>
  <c r="K47" i="3" s="1"/>
  <c r="J45" i="3"/>
  <c r="J47" i="3" s="1"/>
  <c r="I45" i="3"/>
  <c r="I47" i="3" s="1"/>
  <c r="H45" i="3"/>
  <c r="H47" i="3" s="1"/>
  <c r="G45" i="3"/>
  <c r="G47" i="3" s="1"/>
  <c r="F45" i="3"/>
  <c r="F47" i="3" s="1"/>
  <c r="P47" i="3" s="1"/>
  <c r="E45" i="3"/>
  <c r="E47" i="3" s="1"/>
  <c r="O47" i="3" s="1"/>
  <c r="N44" i="3"/>
  <c r="M44" i="3"/>
  <c r="L44" i="3"/>
  <c r="K44" i="3"/>
  <c r="J44" i="3"/>
  <c r="I44" i="3"/>
  <c r="H44" i="3"/>
  <c r="G44" i="3"/>
  <c r="F44" i="3"/>
  <c r="P44" i="3" s="1"/>
  <c r="E44" i="3"/>
  <c r="O44" i="3" s="1"/>
  <c r="N39" i="3"/>
  <c r="M39" i="3"/>
  <c r="L39" i="3"/>
  <c r="K39" i="3"/>
  <c r="J39" i="3"/>
  <c r="I39" i="3"/>
  <c r="H39" i="3"/>
  <c r="G39" i="3"/>
  <c r="F39" i="3"/>
  <c r="P39" i="3" s="1"/>
  <c r="E39" i="3"/>
  <c r="O39" i="3" s="1"/>
  <c r="N38" i="3"/>
  <c r="N40" i="3" s="1"/>
  <c r="M38" i="3"/>
  <c r="M40" i="3" s="1"/>
  <c r="L38" i="3"/>
  <c r="L40" i="3" s="1"/>
  <c r="K38" i="3"/>
  <c r="K40" i="3" s="1"/>
  <c r="J38" i="3"/>
  <c r="J40" i="3" s="1"/>
  <c r="I38" i="3"/>
  <c r="I40" i="3" s="1"/>
  <c r="H38" i="3"/>
  <c r="H40" i="3" s="1"/>
  <c r="G38" i="3"/>
  <c r="G40" i="3" s="1"/>
  <c r="F38" i="3"/>
  <c r="F40" i="3" s="1"/>
  <c r="P40" i="3" s="1"/>
  <c r="E38" i="3"/>
  <c r="E40" i="3" s="1"/>
  <c r="O40" i="3" s="1"/>
  <c r="N37" i="3"/>
  <c r="M37" i="3"/>
  <c r="L37" i="3"/>
  <c r="K37" i="3"/>
  <c r="J37" i="3"/>
  <c r="I37" i="3"/>
  <c r="H37" i="3"/>
  <c r="G37" i="3"/>
  <c r="F37" i="3"/>
  <c r="P37" i="3" s="1"/>
  <c r="E37" i="3"/>
  <c r="O37" i="3" s="1"/>
  <c r="N32" i="3"/>
  <c r="M32" i="3"/>
  <c r="L32" i="3"/>
  <c r="K32" i="3"/>
  <c r="J32" i="3"/>
  <c r="I32" i="3"/>
  <c r="H32" i="3"/>
  <c r="G32" i="3"/>
  <c r="F32" i="3"/>
  <c r="P32" i="3" s="1"/>
  <c r="E32" i="3"/>
  <c r="O32" i="3" s="1"/>
  <c r="N31" i="3"/>
  <c r="N33" i="3" s="1"/>
  <c r="M31" i="3"/>
  <c r="M33" i="3" s="1"/>
  <c r="L31" i="3"/>
  <c r="L33" i="3" s="1"/>
  <c r="K31" i="3"/>
  <c r="K33" i="3" s="1"/>
  <c r="J31" i="3"/>
  <c r="J33" i="3" s="1"/>
  <c r="I31" i="3"/>
  <c r="I33" i="3" s="1"/>
  <c r="H31" i="3"/>
  <c r="H33" i="3" s="1"/>
  <c r="G31" i="3"/>
  <c r="G33" i="3" s="1"/>
  <c r="F31" i="3"/>
  <c r="F33" i="3" s="1"/>
  <c r="P33" i="3" s="1"/>
  <c r="E31" i="3"/>
  <c r="E33" i="3" s="1"/>
  <c r="O33" i="3" s="1"/>
  <c r="N30" i="3"/>
  <c r="M30" i="3"/>
  <c r="L30" i="3"/>
  <c r="K30" i="3"/>
  <c r="J30" i="3"/>
  <c r="I30" i="3"/>
  <c r="H30" i="3"/>
  <c r="G30" i="3"/>
  <c r="F30" i="3"/>
  <c r="P30" i="3" s="1"/>
  <c r="E30" i="3"/>
  <c r="O30" i="3" s="1"/>
  <c r="N25" i="3"/>
  <c r="M25" i="3"/>
  <c r="K25" i="3"/>
  <c r="I25" i="3"/>
  <c r="H25" i="3"/>
  <c r="G25" i="3"/>
  <c r="F25" i="3"/>
  <c r="E25" i="3"/>
  <c r="N24" i="3"/>
  <c r="N26" i="3" s="1"/>
  <c r="M24" i="3"/>
  <c r="L24" i="3"/>
  <c r="K24" i="3"/>
  <c r="J24" i="3"/>
  <c r="I24" i="3"/>
  <c r="I26" i="3" s="1"/>
  <c r="H24" i="3"/>
  <c r="H26" i="3" s="1"/>
  <c r="G24" i="3"/>
  <c r="G26" i="3" s="1"/>
  <c r="F24" i="3"/>
  <c r="F26" i="3" s="1"/>
  <c r="E24" i="3"/>
  <c r="E26" i="3" s="1"/>
  <c r="N23" i="3"/>
  <c r="M23" i="3"/>
  <c r="K23" i="3"/>
  <c r="H23" i="3"/>
  <c r="G23" i="3"/>
  <c r="F23" i="3"/>
  <c r="E23" i="3"/>
  <c r="N18" i="3"/>
  <c r="M18" i="3"/>
  <c r="L18" i="3"/>
  <c r="K18" i="3"/>
  <c r="J18" i="3"/>
  <c r="I18" i="3"/>
  <c r="H18" i="3"/>
  <c r="G18" i="3"/>
  <c r="F18" i="3"/>
  <c r="P18" i="3" s="1"/>
  <c r="E18" i="3"/>
  <c r="N17" i="3"/>
  <c r="N19" i="3" s="1"/>
  <c r="M17" i="3"/>
  <c r="M19" i="3" s="1"/>
  <c r="L17" i="3"/>
  <c r="L19" i="3" s="1"/>
  <c r="K17" i="3"/>
  <c r="K19" i="3" s="1"/>
  <c r="J17" i="3"/>
  <c r="J19" i="3" s="1"/>
  <c r="I17" i="3"/>
  <c r="I19" i="3" s="1"/>
  <c r="H17" i="3"/>
  <c r="H19" i="3" s="1"/>
  <c r="G17" i="3"/>
  <c r="G19" i="3" s="1"/>
  <c r="F17" i="3"/>
  <c r="F19" i="3" s="1"/>
  <c r="E17" i="3"/>
  <c r="E19" i="3" s="1"/>
  <c r="N16" i="3"/>
  <c r="M16" i="3"/>
  <c r="L16" i="3"/>
  <c r="K16" i="3"/>
  <c r="J16" i="3"/>
  <c r="I16" i="3"/>
  <c r="H16" i="3"/>
  <c r="G16" i="3"/>
  <c r="F16" i="3"/>
  <c r="P16" i="3" s="1"/>
  <c r="E16" i="3"/>
  <c r="O16" i="3" s="1"/>
  <c r="AA8" i="3"/>
  <c r="L25" i="3" s="1"/>
  <c r="T8" i="3"/>
  <c r="J23" i="3" s="1"/>
  <c r="O19" i="3" l="1"/>
  <c r="O18" i="3"/>
  <c r="K26" i="3"/>
  <c r="O23" i="3"/>
  <c r="J25" i="3"/>
  <c r="J26" i="3" s="1"/>
  <c r="M26" i="3"/>
  <c r="O25" i="3"/>
  <c r="P19" i="3"/>
  <c r="L26" i="3"/>
  <c r="P17" i="3"/>
  <c r="L23" i="3"/>
  <c r="P23" i="3" s="1"/>
  <c r="P24" i="3"/>
  <c r="P31" i="3"/>
  <c r="O17" i="3"/>
  <c r="O24" i="3"/>
  <c r="O31" i="3"/>
  <c r="O38" i="3"/>
  <c r="O45" i="3"/>
  <c r="P38" i="3"/>
  <c r="P45" i="3"/>
  <c r="P25" i="3" l="1"/>
  <c r="O26" i="3"/>
  <c r="P26" i="3"/>
  <c r="F16" i="1"/>
  <c r="E16" i="1"/>
  <c r="E13" i="1"/>
  <c r="F13" i="1"/>
  <c r="E14" i="1"/>
  <c r="F14" i="1"/>
  <c r="E15" i="1"/>
  <c r="F15" i="1"/>
  <c r="F12" i="1"/>
  <c r="E12" i="1"/>
</calcChain>
</file>

<file path=xl/sharedStrings.xml><?xml version="1.0" encoding="utf-8"?>
<sst xmlns="http://schemas.openxmlformats.org/spreadsheetml/2006/main" count="449" uniqueCount="150">
  <si>
    <t>MINISTERO DELL'INTERNO</t>
  </si>
  <si>
    <t>DIPARTIMENTO DEI VIGILI DEL FUOCO DEL SOCCORSO PUBBLICO E DELLA DIFESA CIVILE DIREZIONE CENTRALE RISORSE LOGISTICHE E STRUMENTALI AREA VI MACCHINARI E MATERIALI</t>
  </si>
  <si>
    <t>130/17763</t>
  </si>
  <si>
    <t>Premio Provvisorio</t>
  </si>
  <si>
    <t>Regolamento di Premio</t>
  </si>
  <si>
    <t>AMMINISTRAZIONE CONTRAENTE (O.R.)</t>
  </si>
  <si>
    <t>ORGANO RESPONSABILE (O.R.)</t>
  </si>
  <si>
    <t>N. Polizza attualmente in vigore</t>
  </si>
  <si>
    <t>Lordo</t>
  </si>
  <si>
    <t>Netto</t>
  </si>
  <si>
    <t>Imposta</t>
  </si>
  <si>
    <t>S.S.N.</t>
  </si>
  <si>
    <t>77/33000100</t>
  </si>
  <si>
    <t>ANN0</t>
  </si>
  <si>
    <t>166/90/700099</t>
  </si>
  <si>
    <t>166/90/700100</t>
  </si>
  <si>
    <t>166/09/700099</t>
  </si>
  <si>
    <t>166/09/700100</t>
  </si>
  <si>
    <t>Premio Totale</t>
  </si>
  <si>
    <t>Tipologia di rischio</t>
  </si>
  <si>
    <t>RCA</t>
  </si>
  <si>
    <t>Dati riferiti all'anno</t>
  </si>
  <si>
    <t>2007- 2011</t>
  </si>
  <si>
    <t>AMMINISTRAZIONE CENTRALE DI RIF.</t>
  </si>
  <si>
    <t>ANNO</t>
  </si>
  <si>
    <t xml:space="preserve">N. Polizza </t>
  </si>
  <si>
    <t>Gestionari</t>
  </si>
  <si>
    <t>Debitori</t>
  </si>
  <si>
    <t>No Card</t>
  </si>
  <si>
    <t>Concorsuali</t>
  </si>
  <si>
    <t>Misti</t>
  </si>
  <si>
    <t>N. Pagati Parziali (N)</t>
  </si>
  <si>
    <t>Costo Pag.Parziali (€)</t>
  </si>
  <si>
    <t>N. Riservato (N)</t>
  </si>
  <si>
    <t>Costo  Riservato (€)</t>
  </si>
  <si>
    <t>N. Senza Seguito (N)</t>
  </si>
  <si>
    <t>N.Pagati (N)</t>
  </si>
  <si>
    <t>Costo Pagati (€)</t>
  </si>
  <si>
    <t>DIPARTIMENTO DEI VIGILI DEL FUOCO DEL SOCCORSO PUBBLICO E DELLA DIFESA CIVILE
DIREZIONE CENTRALE RISORSE LOGISTICHE E STRUMENTALI AREA VI MACCHINARI E MATERIALI</t>
  </si>
  <si>
    <t>Totali</t>
  </si>
  <si>
    <t>N.</t>
  </si>
  <si>
    <t>€</t>
  </si>
  <si>
    <t>Totale sinistri Pag. Parz.+Riserv.+Pagati+Senza Seguito</t>
  </si>
  <si>
    <t>Totale sinistri Riservati</t>
  </si>
  <si>
    <t>Totale sinistri Pagati Parzialmente e Pagati</t>
  </si>
  <si>
    <t>Totale sinistri Pag.Parz+Pagati+Riservati</t>
  </si>
  <si>
    <t>CRISTALLI</t>
  </si>
  <si>
    <t>2007-2011</t>
  </si>
  <si>
    <t>166/00700099</t>
  </si>
  <si>
    <t>INFORTUNI punto A</t>
  </si>
  <si>
    <t>2007 - 2011</t>
  </si>
  <si>
    <t>DIPARTIMENTO DEI VIGILI DEL FUOCO DEL SOCCORSO PUBBLICO E DELLA DIFESA CIVILE</t>
  </si>
  <si>
    <t>DIREZIONE CENTRALE RISORSE LOGISTICHE E STRUMENTALI - ARE VI MACCHINARI E MATERIALI</t>
  </si>
  <si>
    <t>AUTOVETTURE</t>
  </si>
  <si>
    <t>fino a cv 8</t>
  </si>
  <si>
    <t>da 9 a 10</t>
  </si>
  <si>
    <t>da 11 a 12</t>
  </si>
  <si>
    <t>da 13 a 14</t>
  </si>
  <si>
    <t>da 15 a 16</t>
  </si>
  <si>
    <t>da 17 a 18</t>
  </si>
  <si>
    <t>da 19 a 20</t>
  </si>
  <si>
    <t>oltre 20</t>
  </si>
  <si>
    <t>TOTALE AUTOVETTURE</t>
  </si>
  <si>
    <t>AUTOBUS</t>
  </si>
  <si>
    <t>fino a 10 posti</t>
  </si>
  <si>
    <t>11 posti</t>
  </si>
  <si>
    <t>12 posti</t>
  </si>
  <si>
    <t>13 posti</t>
  </si>
  <si>
    <t>14 posti</t>
  </si>
  <si>
    <t>15 posti</t>
  </si>
  <si>
    <t>da 16 a 17</t>
  </si>
  <si>
    <t>da 18 a 19</t>
  </si>
  <si>
    <t>20 posti</t>
  </si>
  <si>
    <t>da 21 a 24 posti</t>
  </si>
  <si>
    <t>da 25 a 29 posti</t>
  </si>
  <si>
    <t>da 30 a 40 posti</t>
  </si>
  <si>
    <t>da 41 a 47 posti</t>
  </si>
  <si>
    <t>48 posti</t>
  </si>
  <si>
    <t>da 49 a 50 posti</t>
  </si>
  <si>
    <t>da 51 a 60 posti</t>
  </si>
  <si>
    <t>oltre 60 posti</t>
  </si>
  <si>
    <t>TOTALE AUTOBUS</t>
  </si>
  <si>
    <t>AUTOCARRI</t>
  </si>
  <si>
    <t>fino a 15 q.li</t>
  </si>
  <si>
    <t>da 16 a 25</t>
  </si>
  <si>
    <t>da 26 a 35</t>
  </si>
  <si>
    <t>da 36 a 70</t>
  </si>
  <si>
    <t>da 71 a 360</t>
  </si>
  <si>
    <t>oltre 360</t>
  </si>
  <si>
    <t>TOTALE AUTOCARRI</t>
  </si>
  <si>
    <t>AUTOCARRI AD USO SPECIALE</t>
  </si>
  <si>
    <t>fino ai 60 q.li</t>
  </si>
  <si>
    <t>oltre i 60 q.li</t>
  </si>
  <si>
    <t>TOTALE AUTOCARRI AD USO SPECIALE</t>
  </si>
  <si>
    <t>ALTRI AUTOCARRI AD USO SPECIALE</t>
  </si>
  <si>
    <t>TOTALE ALTRI AUTOCARRI AD USO SPECIALE</t>
  </si>
  <si>
    <t>AUTOCARRI ADIBITI A TRASPORTI SPECIALI</t>
  </si>
  <si>
    <t>Trasporto esplosivi e gas tossici fino ai 60 q.li</t>
  </si>
  <si>
    <t>Trasporto esplosivi e gas tossici oltre i 60 q.li</t>
  </si>
  <si>
    <t>Trasporto sostanze radioattive fino ai 60 q.li</t>
  </si>
  <si>
    <t>Trasporto sostanze radioattive oltre i 60 q.li</t>
  </si>
  <si>
    <t>Trasporto sostanze tossiche fino ai 60 q.li</t>
  </si>
  <si>
    <t>Trasporto sostanze tossiche oltre i 60 q.li</t>
  </si>
  <si>
    <t>TOTALE AUTOCARRI ADIBITI A TRASPORTI SPECIALI</t>
  </si>
  <si>
    <t>fino a 50 cc</t>
  </si>
  <si>
    <t>da 51 a 150</t>
  </si>
  <si>
    <t>CICLOMOTORI E MOTOCICLI</t>
  </si>
  <si>
    <t>da 151 a 400</t>
  </si>
  <si>
    <t>oltre 400</t>
  </si>
  <si>
    <t>Quadricicli elettrici C.B.C.</t>
  </si>
  <si>
    <t>Melex 743</t>
  </si>
  <si>
    <t>Motoslitte</t>
  </si>
  <si>
    <t>TOTALE CICLOMOTORI E MOTOCICLI</t>
  </si>
  <si>
    <t>NATANTI (FINO A 50 t di stazza lorda)- MOTO D'ACQUA e HOWERCRAFT</t>
  </si>
  <si>
    <t>fino a 5 cv</t>
  </si>
  <si>
    <t>da 6 a 19</t>
  </si>
  <si>
    <t>da 20 a 50</t>
  </si>
  <si>
    <t>da 51 a 90</t>
  </si>
  <si>
    <t>da 91 a 150</t>
  </si>
  <si>
    <t>da 151 a 200</t>
  </si>
  <si>
    <t>da 201 a 300</t>
  </si>
  <si>
    <t>da 301 a 500</t>
  </si>
  <si>
    <t>oltre 500</t>
  </si>
  <si>
    <t>Barche a vela non dotate di motore</t>
  </si>
  <si>
    <t>TOTALE NATANTI(FINO A 50 t)</t>
  </si>
  <si>
    <t>NATANTI (OLTRE 50 t)</t>
  </si>
  <si>
    <t>Da 50 a 170 t</t>
  </si>
  <si>
    <t>Da 171 a 600</t>
  </si>
  <si>
    <t>oltre 600</t>
  </si>
  <si>
    <t>TOTALE NATANTI(oltre 50 t)</t>
  </si>
  <si>
    <t>VEICOLI SPECIALI- MACCHINE OPERATRICI- CARRELLI</t>
  </si>
  <si>
    <t>Gommati fino a 25 q.li</t>
  </si>
  <si>
    <t>Gommati da 26 a 50</t>
  </si>
  <si>
    <t>Gommati da 51 a 150</t>
  </si>
  <si>
    <t>Gommati oltre 150</t>
  </si>
  <si>
    <t>Cingolati fino a 25 q.li</t>
  </si>
  <si>
    <t>Cingolati da 26 a 50</t>
  </si>
  <si>
    <t>Cingolati da 51 a 150</t>
  </si>
  <si>
    <t>Cingolati oltre 150</t>
  </si>
  <si>
    <t>TOTALE VEICOLI SPECIALI</t>
  </si>
  <si>
    <t>RULLI COMPRESSORI</t>
  </si>
  <si>
    <t>MACCHINE AGRICOLE</t>
  </si>
  <si>
    <t>RIMORCHI E SEMIRIMORCHI</t>
  </si>
  <si>
    <t>RIMORCHI PER AUTOCARRI</t>
  </si>
  <si>
    <t>TARGHE PROVA AUTOVEICOLI</t>
  </si>
  <si>
    <t>TARGHE PROVA MOTO</t>
  </si>
  <si>
    <t>TOTALE AUTOCARRI AEROPORTUALI</t>
  </si>
  <si>
    <t>TOTALI</t>
  </si>
  <si>
    <t>INFORTUNI: veicoli/conducenti nel caso presenza natanti - PUNTO A</t>
  </si>
  <si>
    <t>MEZZI AEROPORTUALI (AUTOCARRI)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</si>
</sst>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2]\ * #,##0.00_-;\-[$€-2]\ * #,##0.00_-;_-[$€-2]\ * &quot;-&quot;??_-"/>
    <numFmt numFmtId="165" formatCode="_(&quot;$&quot;* #,##0.00_);_(&quot;$&quot;* \(#,##0.0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Trebuchet MS"/>
      <family val="2"/>
    </font>
    <font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b/>
      <i/>
      <sz val="10"/>
      <name val="Trebuchet MS"/>
      <family val="2"/>
    </font>
    <font>
      <i/>
      <sz val="10"/>
      <color theme="1"/>
      <name val="Calibri"/>
      <family val="2"/>
      <scheme val="minor"/>
    </font>
    <font>
      <sz val="10"/>
      <color rgb="FFFF0000"/>
      <name val="Trebuchet MS"/>
      <family val="2"/>
    </font>
    <font>
      <i/>
      <sz val="10"/>
      <name val="Trebuchet MS"/>
      <family val="2"/>
    </font>
    <font>
      <b/>
      <i/>
      <sz val="10"/>
      <color theme="1"/>
      <name val="Calibri"/>
      <family val="2"/>
      <scheme val="minor"/>
    </font>
    <font>
      <i/>
      <sz val="10"/>
      <color rgb="FFFF0000"/>
      <name val="Trebuchet MS"/>
      <family val="2"/>
    </font>
    <font>
      <b/>
      <sz val="40"/>
      <name val="Trebuchet MS"/>
      <family val="2"/>
    </font>
    <font>
      <sz val="40"/>
      <name val="Trebuchet MS"/>
      <family val="2"/>
    </font>
    <font>
      <b/>
      <sz val="50"/>
      <name val="Trebuchet MS"/>
      <family val="2"/>
    </font>
    <font>
      <sz val="50"/>
      <name val="Trebuchet MS"/>
      <family val="2"/>
    </font>
    <font>
      <sz val="50"/>
      <name val="Arial Narrow"/>
      <family val="2"/>
    </font>
    <font>
      <sz val="50"/>
      <name val="Arial"/>
      <family val="2"/>
    </font>
    <font>
      <b/>
      <sz val="36"/>
      <name val="Trebuchet MS"/>
      <family val="2"/>
    </font>
    <font>
      <sz val="36"/>
      <name val="Trebuchet MS"/>
      <family val="2"/>
    </font>
    <font>
      <u/>
      <sz val="36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3" fontId="7" fillId="6" borderId="0" xfId="12" applyNumberFormat="1" applyFont="1" applyFill="1" applyBorder="1" applyAlignment="1">
      <alignment vertical="center" wrapText="1"/>
    </xf>
    <xf numFmtId="3" fontId="9" fillId="6" borderId="0" xfId="12" applyNumberFormat="1" applyFont="1" applyFill="1" applyBorder="1" applyAlignment="1">
      <alignment vertical="center"/>
    </xf>
    <xf numFmtId="0" fontId="7" fillId="3" borderId="1" xfId="12" applyFont="1" applyFill="1" applyBorder="1" applyAlignment="1">
      <alignment horizontal="justify"/>
    </xf>
    <xf numFmtId="3" fontId="9" fillId="3" borderId="1" xfId="12" applyNumberFormat="1" applyFont="1" applyFill="1" applyBorder="1" applyAlignment="1">
      <alignment horizontal="center" vertical="center"/>
    </xf>
    <xf numFmtId="0" fontId="9" fillId="0" borderId="1" xfId="12" applyFont="1" applyFill="1" applyBorder="1" applyAlignment="1">
      <alignment horizontal="justify"/>
    </xf>
    <xf numFmtId="3" fontId="7" fillId="0" borderId="1" xfId="12" applyNumberFormat="1" applyFont="1" applyFill="1" applyBorder="1" applyAlignment="1">
      <alignment horizontal="center" vertical="center"/>
    </xf>
    <xf numFmtId="0" fontId="10" fillId="0" borderId="1" xfId="12" applyFont="1" applyFill="1" applyBorder="1" applyAlignment="1">
      <alignment horizontal="justify" wrapText="1"/>
    </xf>
    <xf numFmtId="3" fontId="10" fillId="0" borderId="1" xfId="12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9" fillId="0" borderId="1" xfId="12" applyFont="1" applyFill="1" applyBorder="1" applyAlignment="1">
      <alignment horizontal="justify" wrapText="1"/>
    </xf>
    <xf numFmtId="3" fontId="12" fillId="0" borderId="1" xfId="12" applyNumberFormat="1" applyFont="1" applyFill="1" applyBorder="1" applyAlignment="1">
      <alignment horizontal="center" vertical="center"/>
    </xf>
    <xf numFmtId="0" fontId="9" fillId="0" borderId="1" xfId="12" applyFont="1" applyFill="1" applyBorder="1" applyAlignment="1">
      <alignment horizontal="justify" vertical="center"/>
    </xf>
    <xf numFmtId="0" fontId="10" fillId="0" borderId="1" xfId="12" applyFont="1" applyFill="1" applyBorder="1" applyAlignment="1">
      <alignment horizontal="left" vertical="center" wrapText="1"/>
    </xf>
    <xf numFmtId="0" fontId="9" fillId="0" borderId="1" xfId="12" applyFont="1" applyFill="1" applyBorder="1" applyAlignment="1">
      <alignment horizontal="justify" vertical="center" wrapText="1"/>
    </xf>
    <xf numFmtId="0" fontId="9" fillId="0" borderId="1" xfId="12" applyFont="1" applyFill="1" applyBorder="1" applyAlignment="1">
      <alignment vertical="center"/>
    </xf>
    <xf numFmtId="0" fontId="10" fillId="0" borderId="1" xfId="12" applyFont="1" applyFill="1" applyBorder="1" applyAlignment="1">
      <alignment horizontal="justify" vertical="center" wrapText="1"/>
    </xf>
    <xf numFmtId="0" fontId="10" fillId="3" borderId="1" xfId="12" applyFont="1" applyFill="1" applyBorder="1" applyAlignment="1">
      <alignment horizontal="center"/>
    </xf>
    <xf numFmtId="3" fontId="13" fillId="0" borderId="1" xfId="12" applyNumberFormat="1" applyFont="1" applyFill="1" applyBorder="1" applyAlignment="1">
      <alignment horizontal="center" vertical="center"/>
    </xf>
    <xf numFmtId="3" fontId="13" fillId="3" borderId="1" xfId="12" applyNumberFormat="1" applyFont="1" applyFill="1" applyBorder="1" applyAlignment="1">
      <alignment horizontal="center" vertical="center"/>
    </xf>
    <xf numFmtId="0" fontId="9" fillId="0" borderId="1" xfId="12" applyFont="1" applyFill="1" applyBorder="1" applyAlignment="1">
      <alignment vertical="center" wrapText="1"/>
    </xf>
    <xf numFmtId="3" fontId="9" fillId="0" borderId="1" xfId="12" applyNumberFormat="1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9" fillId="0" borderId="6" xfId="12" applyFont="1" applyFill="1" applyBorder="1" applyAlignment="1">
      <alignment horizontal="justify" vertical="center" wrapText="1"/>
    </xf>
    <xf numFmtId="3" fontId="9" fillId="0" borderId="6" xfId="12" applyNumberFormat="1" applyFont="1" applyFill="1" applyBorder="1" applyAlignment="1">
      <alignment horizontal="center" vertical="center"/>
    </xf>
    <xf numFmtId="3" fontId="10" fillId="3" borderId="9" xfId="12" applyNumberFormat="1" applyFont="1" applyFill="1" applyBorder="1" applyAlignment="1">
      <alignment horizontal="justify"/>
    </xf>
    <xf numFmtId="3" fontId="10" fillId="3" borderId="10" xfId="12" applyNumberFormat="1" applyFont="1" applyFill="1" applyBorder="1" applyAlignment="1">
      <alignment horizontal="center" vertical="center"/>
    </xf>
    <xf numFmtId="0" fontId="13" fillId="0" borderId="11" xfId="12" applyFont="1" applyFill="1" applyBorder="1" applyAlignment="1">
      <alignment vertical="center"/>
    </xf>
    <xf numFmtId="3" fontId="15" fillId="0" borderId="11" xfId="12" applyNumberFormat="1" applyFont="1" applyFill="1" applyBorder="1" applyAlignment="1">
      <alignment horizontal="center" vertical="center"/>
    </xf>
    <xf numFmtId="3" fontId="13" fillId="0" borderId="11" xfId="12" applyNumberFormat="1" applyFont="1" applyFill="1" applyBorder="1" applyAlignment="1">
      <alignment vertical="center"/>
    </xf>
    <xf numFmtId="3" fontId="13" fillId="0" borderId="11" xfId="12" applyNumberFormat="1" applyFont="1" applyFill="1" applyBorder="1" applyAlignment="1">
      <alignment horizontal="center" vertical="center"/>
    </xf>
    <xf numFmtId="0" fontId="10" fillId="3" borderId="9" xfId="12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16" fillId="4" borderId="1" xfId="16" applyFont="1" applyFill="1" applyBorder="1" applyAlignment="1">
      <alignment horizontal="left" wrapText="1"/>
    </xf>
    <xf numFmtId="0" fontId="17" fillId="0" borderId="0" xfId="0" applyFont="1" applyAlignment="1">
      <alignment wrapText="1"/>
    </xf>
    <xf numFmtId="0" fontId="17" fillId="0" borderId="0" xfId="16" applyFont="1" applyAlignment="1">
      <alignment horizontal="left" vertical="center" wrapText="1"/>
    </xf>
    <xf numFmtId="0" fontId="17" fillId="0" borderId="0" xfId="16" applyFont="1" applyAlignment="1">
      <alignment vertical="center" wrapText="1"/>
    </xf>
    <xf numFmtId="0" fontId="17" fillId="0" borderId="0" xfId="16" applyNumberFormat="1" applyFont="1" applyAlignment="1">
      <alignment horizontal="center" vertical="center" wrapText="1"/>
    </xf>
    <xf numFmtId="4" fontId="17" fillId="0" borderId="0" xfId="16" applyNumberFormat="1" applyFont="1" applyAlignment="1">
      <alignment vertical="center" wrapText="1"/>
    </xf>
    <xf numFmtId="0" fontId="17" fillId="0" borderId="0" xfId="16" applyNumberFormat="1" applyFont="1" applyAlignment="1">
      <alignment vertical="center" wrapText="1"/>
    </xf>
    <xf numFmtId="0" fontId="17" fillId="0" borderId="0" xfId="16" applyFont="1" applyBorder="1" applyAlignment="1">
      <alignment wrapText="1"/>
    </xf>
    <xf numFmtId="0" fontId="17" fillId="0" borderId="0" xfId="16" applyFont="1" applyAlignment="1">
      <alignment wrapText="1"/>
    </xf>
    <xf numFmtId="0" fontId="16" fillId="4" borderId="1" xfId="16" applyFont="1" applyFill="1" applyBorder="1" applyAlignment="1">
      <alignment horizontal="center" vertical="center" wrapText="1"/>
    </xf>
    <xf numFmtId="0" fontId="16" fillId="4" borderId="1" xfId="16" applyNumberFormat="1" applyFont="1" applyFill="1" applyBorder="1" applyAlignment="1">
      <alignment horizontal="center" vertical="center" wrapText="1"/>
    </xf>
    <xf numFmtId="4" fontId="16" fillId="4" borderId="1" xfId="16" applyNumberFormat="1" applyFont="1" applyFill="1" applyBorder="1" applyAlignment="1">
      <alignment horizontal="center" vertical="center" wrapText="1"/>
    </xf>
    <xf numFmtId="0" fontId="17" fillId="5" borderId="1" xfId="16" applyFont="1" applyFill="1" applyBorder="1" applyAlignment="1">
      <alignment horizontal="left" vertical="center" wrapText="1"/>
    </xf>
    <xf numFmtId="0" fontId="17" fillId="2" borderId="1" xfId="16" applyNumberFormat="1" applyFont="1" applyFill="1" applyBorder="1" applyAlignment="1">
      <alignment horizontal="center" vertical="center" wrapText="1"/>
    </xf>
    <xf numFmtId="0" fontId="17" fillId="2" borderId="1" xfId="16" applyFont="1" applyFill="1" applyBorder="1" applyAlignment="1">
      <alignment horizontal="center" vertical="center" wrapText="1"/>
    </xf>
    <xf numFmtId="3" fontId="17" fillId="0" borderId="1" xfId="16" applyNumberFormat="1" applyFont="1" applyFill="1" applyBorder="1" applyAlignment="1">
      <alignment horizontal="center" vertical="center" wrapText="1"/>
    </xf>
    <xf numFmtId="4" fontId="17" fillId="0" borderId="1" xfId="16" applyNumberFormat="1" applyFont="1" applyFill="1" applyBorder="1" applyAlignment="1">
      <alignment horizontal="center" vertical="center" wrapText="1"/>
    </xf>
    <xf numFmtId="3" fontId="17" fillId="0" borderId="0" xfId="16" applyNumberFormat="1" applyFont="1" applyBorder="1" applyAlignment="1">
      <alignment horizontal="center" wrapText="1"/>
    </xf>
    <xf numFmtId="0" fontId="17" fillId="0" borderId="0" xfId="16" applyFont="1" applyBorder="1" applyAlignment="1">
      <alignment horizontal="center" wrapText="1"/>
    </xf>
    <xf numFmtId="3" fontId="17" fillId="2" borderId="1" xfId="16" applyNumberFormat="1" applyFont="1" applyFill="1" applyBorder="1" applyAlignment="1">
      <alignment horizontal="center" vertical="center" wrapText="1"/>
    </xf>
    <xf numFmtId="3" fontId="16" fillId="7" borderId="1" xfId="28" applyNumberFormat="1" applyFont="1" applyFill="1" applyBorder="1" applyAlignment="1">
      <alignment horizontal="center" wrapText="1"/>
    </xf>
    <xf numFmtId="4" fontId="16" fillId="7" borderId="1" xfId="28" applyNumberFormat="1" applyFont="1" applyFill="1" applyBorder="1" applyAlignment="1">
      <alignment horizontal="center" wrapText="1"/>
    </xf>
    <xf numFmtId="4" fontId="17" fillId="0" borderId="0" xfId="16" applyNumberFormat="1" applyFont="1" applyAlignment="1">
      <alignment wrapText="1"/>
    </xf>
    <xf numFmtId="3" fontId="17" fillId="0" borderId="1" xfId="28" applyNumberFormat="1" applyFont="1" applyFill="1" applyBorder="1" applyAlignment="1">
      <alignment horizontal="center" wrapText="1"/>
    </xf>
    <xf numFmtId="4" fontId="17" fillId="0" borderId="1" xfId="28" applyNumberFormat="1" applyFont="1" applyFill="1" applyBorder="1" applyAlignment="1">
      <alignment horizontal="center" wrapText="1"/>
    </xf>
    <xf numFmtId="0" fontId="18" fillId="4" borderId="1" xfId="16" applyFont="1" applyFill="1" applyBorder="1" applyAlignment="1">
      <alignment horizontal="left" wrapText="1"/>
    </xf>
    <xf numFmtId="0" fontId="19" fillId="0" borderId="0" xfId="0" applyFont="1" applyAlignment="1">
      <alignment wrapText="1"/>
    </xf>
    <xf numFmtId="0" fontId="20" fillId="0" borderId="0" xfId="16" applyFont="1" applyAlignment="1">
      <alignment horizontal="left" vertical="center" wrapText="1"/>
    </xf>
    <xf numFmtId="0" fontId="20" fillId="0" borderId="0" xfId="16" applyFont="1" applyAlignment="1">
      <alignment vertical="center" wrapText="1"/>
    </xf>
    <xf numFmtId="0" fontId="20" fillId="0" borderId="0" xfId="16" applyFont="1" applyAlignment="1">
      <alignment horizontal="center" vertical="center" wrapText="1"/>
    </xf>
    <xf numFmtId="0" fontId="20" fillId="0" borderId="0" xfId="16" applyNumberFormat="1" applyFont="1" applyAlignment="1">
      <alignment horizontal="center" vertical="center" wrapText="1"/>
    </xf>
    <xf numFmtId="4" fontId="20" fillId="0" borderId="0" xfId="16" applyNumberFormat="1" applyFont="1" applyAlignment="1">
      <alignment horizontal="center" vertical="center" wrapText="1"/>
    </xf>
    <xf numFmtId="0" fontId="21" fillId="2" borderId="0" xfId="16" applyFont="1" applyFill="1" applyAlignment="1">
      <alignment wrapText="1"/>
    </xf>
    <xf numFmtId="0" fontId="18" fillId="7" borderId="1" xfId="16" applyFont="1" applyFill="1" applyBorder="1" applyAlignment="1">
      <alignment horizontal="center" vertical="center" wrapText="1"/>
    </xf>
    <xf numFmtId="0" fontId="18" fillId="4" borderId="1" xfId="16" applyFont="1" applyFill="1" applyBorder="1" applyAlignment="1">
      <alignment horizontal="center" vertical="center" wrapText="1"/>
    </xf>
    <xf numFmtId="0" fontId="18" fillId="4" borderId="1" xfId="16" applyNumberFormat="1" applyFont="1" applyFill="1" applyBorder="1" applyAlignment="1">
      <alignment horizontal="center" vertical="center" wrapText="1"/>
    </xf>
    <xf numFmtId="4" fontId="18" fillId="4" borderId="1" xfId="16" applyNumberFormat="1" applyFont="1" applyFill="1" applyBorder="1" applyAlignment="1">
      <alignment horizontal="center" vertical="center" wrapText="1"/>
    </xf>
    <xf numFmtId="0" fontId="19" fillId="2" borderId="0" xfId="16" applyFont="1" applyFill="1" applyAlignment="1">
      <alignment wrapText="1"/>
    </xf>
    <xf numFmtId="0" fontId="19" fillId="7" borderId="1" xfId="16" applyFont="1" applyFill="1" applyBorder="1" applyAlignment="1">
      <alignment horizontal="left" vertical="center" wrapText="1"/>
    </xf>
    <xf numFmtId="0" fontId="19" fillId="0" borderId="1" xfId="16" applyFont="1" applyFill="1" applyBorder="1" applyAlignment="1">
      <alignment horizontal="center" vertical="center" wrapText="1"/>
    </xf>
    <xf numFmtId="3" fontId="19" fillId="0" borderId="1" xfId="16" applyNumberFormat="1" applyFont="1" applyFill="1" applyBorder="1" applyAlignment="1">
      <alignment horizontal="center" vertical="center" wrapText="1"/>
    </xf>
    <xf numFmtId="4" fontId="19" fillId="0" borderId="1" xfId="16" applyNumberFormat="1" applyFont="1" applyFill="1" applyBorder="1" applyAlignment="1">
      <alignment horizontal="center" vertical="center" wrapText="1"/>
    </xf>
    <xf numFmtId="0" fontId="19" fillId="0" borderId="0" xfId="16" applyFont="1" applyFill="1" applyAlignment="1">
      <alignment horizontal="center" wrapText="1"/>
    </xf>
    <xf numFmtId="0" fontId="19" fillId="0" borderId="0" xfId="16" applyFont="1" applyFill="1" applyAlignment="1">
      <alignment wrapText="1"/>
    </xf>
    <xf numFmtId="0" fontId="21" fillId="0" borderId="1" xfId="16" applyFont="1" applyFill="1" applyBorder="1" applyAlignment="1">
      <alignment horizontal="center" vertical="center" wrapText="1"/>
    </xf>
    <xf numFmtId="0" fontId="19" fillId="0" borderId="1" xfId="16" applyFont="1" applyBorder="1" applyAlignment="1">
      <alignment horizontal="center" vertical="center" wrapText="1"/>
    </xf>
    <xf numFmtId="3" fontId="19" fillId="0" borderId="1" xfId="16" applyNumberFormat="1" applyFont="1" applyBorder="1" applyAlignment="1">
      <alignment horizontal="center" vertical="center" wrapText="1"/>
    </xf>
    <xf numFmtId="4" fontId="19" fillId="0" borderId="1" xfId="16" applyNumberFormat="1" applyFont="1" applyBorder="1" applyAlignment="1">
      <alignment horizontal="center" vertical="center" wrapText="1"/>
    </xf>
    <xf numFmtId="0" fontId="21" fillId="0" borderId="0" xfId="16" applyFont="1" applyFill="1" applyAlignment="1">
      <alignment wrapText="1"/>
    </xf>
    <xf numFmtId="4" fontId="19" fillId="2" borderId="1" xfId="16" applyNumberFormat="1" applyFont="1" applyFill="1" applyBorder="1" applyAlignment="1">
      <alignment horizontal="center" vertical="center" wrapText="1"/>
    </xf>
    <xf numFmtId="0" fontId="19" fillId="2" borderId="1" xfId="16" applyFont="1" applyFill="1" applyBorder="1" applyAlignment="1">
      <alignment horizontal="center" vertical="center" wrapText="1"/>
    </xf>
    <xf numFmtId="3" fontId="19" fillId="2" borderId="1" xfId="16" applyNumberFormat="1" applyFont="1" applyFill="1" applyBorder="1" applyAlignment="1">
      <alignment horizontal="center" vertical="center" wrapText="1"/>
    </xf>
    <xf numFmtId="0" fontId="19" fillId="0" borderId="0" xfId="16" applyFont="1" applyAlignment="1">
      <alignment wrapText="1"/>
    </xf>
    <xf numFmtId="4" fontId="19" fillId="0" borderId="0" xfId="16" applyNumberFormat="1" applyFont="1" applyAlignment="1">
      <alignment wrapText="1"/>
    </xf>
    <xf numFmtId="3" fontId="18" fillId="7" borderId="1" xfId="28" applyNumberFormat="1" applyFont="1" applyFill="1" applyBorder="1" applyAlignment="1">
      <alignment horizontal="center" wrapText="1"/>
    </xf>
    <xf numFmtId="4" fontId="18" fillId="7" borderId="1" xfId="28" applyNumberFormat="1" applyFont="1" applyFill="1" applyBorder="1" applyAlignment="1">
      <alignment horizontal="center" wrapText="1"/>
    </xf>
    <xf numFmtId="3" fontId="19" fillId="0" borderId="1" xfId="28" applyNumberFormat="1" applyFont="1" applyFill="1" applyBorder="1" applyAlignment="1">
      <alignment horizontal="center" wrapText="1"/>
    </xf>
    <xf numFmtId="4" fontId="19" fillId="0" borderId="1" xfId="28" applyNumberFormat="1" applyFont="1" applyFill="1" applyBorder="1" applyAlignment="1">
      <alignment horizontal="center" wrapText="1"/>
    </xf>
    <xf numFmtId="0" fontId="21" fillId="0" borderId="0" xfId="16" applyFont="1" applyAlignment="1">
      <alignment wrapText="1"/>
    </xf>
    <xf numFmtId="0" fontId="21" fillId="0" borderId="0" xfId="16" applyFont="1" applyAlignment="1">
      <alignment horizontal="center" wrapText="1"/>
    </xf>
    <xf numFmtId="0" fontId="22" fillId="7" borderId="1" xfId="16" applyFont="1" applyFill="1" applyBorder="1" applyAlignment="1">
      <alignment horizontal="left" wrapText="1"/>
    </xf>
    <xf numFmtId="0" fontId="23" fillId="0" borderId="0" xfId="0" applyFont="1" applyFill="1" applyBorder="1" applyAlignment="1">
      <alignment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22" fillId="0" borderId="0" xfId="16" applyFont="1" applyBorder="1" applyAlignment="1">
      <alignment horizontal="left" wrapText="1"/>
    </xf>
    <xf numFmtId="0" fontId="23" fillId="0" borderId="0" xfId="16" applyFont="1" applyFill="1" applyBorder="1" applyAlignment="1">
      <alignment horizontal="left" wrapText="1"/>
    </xf>
    <xf numFmtId="3" fontId="23" fillId="0" borderId="0" xfId="16" applyNumberFormat="1" applyFont="1" applyBorder="1" applyAlignment="1">
      <alignment horizontal="center" wrapText="1"/>
    </xf>
    <xf numFmtId="4" fontId="23" fillId="0" borderId="0" xfId="16" applyNumberFormat="1" applyFont="1" applyBorder="1" applyAlignment="1">
      <alignment wrapText="1"/>
    </xf>
    <xf numFmtId="1" fontId="23" fillId="0" borderId="0" xfId="16" applyNumberFormat="1" applyFont="1" applyBorder="1" applyAlignment="1">
      <alignment wrapText="1"/>
    </xf>
    <xf numFmtId="3" fontId="23" fillId="0" borderId="0" xfId="16" applyNumberFormat="1" applyFont="1" applyBorder="1" applyAlignment="1">
      <alignment wrapText="1"/>
    </xf>
    <xf numFmtId="3" fontId="24" fillId="0" borderId="0" xfId="27" applyNumberFormat="1" applyFont="1" applyBorder="1" applyAlignment="1" applyProtection="1">
      <alignment wrapText="1"/>
    </xf>
    <xf numFmtId="0" fontId="23" fillId="0" borderId="0" xfId="16" applyFont="1" applyBorder="1" applyAlignment="1">
      <alignment wrapText="1"/>
    </xf>
    <xf numFmtId="0" fontId="23" fillId="0" borderId="0" xfId="16" applyFont="1" applyAlignment="1">
      <alignment wrapText="1"/>
    </xf>
    <xf numFmtId="0" fontId="22" fillId="7" borderId="1" xfId="16" applyNumberFormat="1" applyFont="1" applyFill="1" applyBorder="1" applyAlignment="1">
      <alignment horizontal="center" vertical="center" wrapText="1"/>
    </xf>
    <xf numFmtId="4" fontId="22" fillId="7" borderId="1" xfId="16" applyNumberFormat="1" applyFont="1" applyFill="1" applyBorder="1" applyAlignment="1">
      <alignment horizontal="center" vertical="center" wrapText="1"/>
    </xf>
    <xf numFmtId="1" fontId="22" fillId="7" borderId="1" xfId="16" applyNumberFormat="1" applyFont="1" applyFill="1" applyBorder="1" applyAlignment="1">
      <alignment horizontal="center" vertical="center" wrapText="1"/>
    </xf>
    <xf numFmtId="0" fontId="23" fillId="7" borderId="1" xfId="16" applyFont="1" applyFill="1" applyBorder="1" applyAlignment="1">
      <alignment horizontal="left" vertical="center" wrapText="1"/>
    </xf>
    <xf numFmtId="0" fontId="23" fillId="0" borderId="1" xfId="16" applyFont="1" applyFill="1" applyBorder="1" applyAlignment="1">
      <alignment horizontal="center" vertical="center" wrapText="1"/>
    </xf>
    <xf numFmtId="3" fontId="23" fillId="0" borderId="1" xfId="16" applyNumberFormat="1" applyFont="1" applyFill="1" applyBorder="1" applyAlignment="1">
      <alignment horizontal="center" vertical="center" wrapText="1"/>
    </xf>
    <xf numFmtId="4" fontId="23" fillId="0" borderId="1" xfId="16" applyNumberFormat="1" applyFont="1" applyFill="1" applyBorder="1" applyAlignment="1">
      <alignment horizontal="center" vertical="center" wrapText="1"/>
    </xf>
    <xf numFmtId="0" fontId="23" fillId="0" borderId="0" xfId="16" applyFont="1" applyFill="1" applyAlignment="1">
      <alignment wrapText="1"/>
    </xf>
    <xf numFmtId="4" fontId="23" fillId="0" borderId="0" xfId="16" applyNumberFormat="1" applyFont="1" applyAlignment="1">
      <alignment wrapText="1"/>
    </xf>
    <xf numFmtId="3" fontId="22" fillId="7" borderId="1" xfId="28" applyNumberFormat="1" applyFont="1" applyFill="1" applyBorder="1" applyAlignment="1">
      <alignment horizontal="center" wrapText="1"/>
    </xf>
    <xf numFmtId="4" fontId="22" fillId="7" borderId="1" xfId="28" applyNumberFormat="1" applyFont="1" applyFill="1" applyBorder="1" applyAlignment="1">
      <alignment horizontal="center" wrapText="1"/>
    </xf>
    <xf numFmtId="3" fontId="23" fillId="0" borderId="1" xfId="28" applyNumberFormat="1" applyFont="1" applyFill="1" applyBorder="1" applyAlignment="1">
      <alignment horizontal="center" vertical="center" wrapText="1"/>
    </xf>
    <xf numFmtId="4" fontId="23" fillId="0" borderId="1" xfId="28" applyNumberFormat="1" applyFont="1" applyFill="1" applyBorder="1" applyAlignment="1">
      <alignment horizontal="center" vertical="center" wrapText="1"/>
    </xf>
    <xf numFmtId="0" fontId="23" fillId="0" borderId="0" xfId="16" applyFont="1" applyAlignment="1">
      <alignment horizontal="center" wrapText="1"/>
    </xf>
    <xf numFmtId="1" fontId="23" fillId="0" borderId="0" xfId="16" applyNumberFormat="1" applyFont="1" applyAlignment="1">
      <alignment wrapText="1"/>
    </xf>
    <xf numFmtId="3" fontId="7" fillId="6" borderId="0" xfId="12" applyNumberFormat="1" applyFont="1" applyFill="1" applyBorder="1" applyAlignment="1">
      <alignment vertical="center" wrapText="1"/>
    </xf>
    <xf numFmtId="0" fontId="7" fillId="6" borderId="0" xfId="12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0" fontId="22" fillId="7" borderId="4" xfId="28" applyFont="1" applyFill="1" applyBorder="1" applyAlignment="1">
      <alignment horizontal="center" wrapText="1"/>
    </xf>
    <xf numFmtId="0" fontId="22" fillId="7" borderId="5" xfId="28" applyFont="1" applyFill="1" applyBorder="1" applyAlignment="1">
      <alignment horizontal="center" wrapText="1"/>
    </xf>
    <xf numFmtId="0" fontId="22" fillId="7" borderId="6" xfId="16" applyFont="1" applyFill="1" applyBorder="1" applyAlignment="1">
      <alignment horizontal="center" vertical="center" wrapText="1"/>
    </xf>
    <xf numFmtId="0" fontId="22" fillId="7" borderId="8" xfId="16" applyFont="1" applyFill="1" applyBorder="1" applyAlignment="1">
      <alignment horizontal="center" vertical="center" wrapText="1"/>
    </xf>
    <xf numFmtId="0" fontId="22" fillId="7" borderId="4" xfId="16" applyFont="1" applyFill="1" applyBorder="1" applyAlignment="1">
      <alignment horizontal="center" vertical="center" wrapText="1"/>
    </xf>
    <xf numFmtId="0" fontId="22" fillId="7" borderId="7" xfId="16" applyFont="1" applyFill="1" applyBorder="1" applyAlignment="1">
      <alignment horizontal="center" vertical="center" wrapText="1"/>
    </xf>
    <xf numFmtId="0" fontId="22" fillId="7" borderId="5" xfId="16" applyFont="1" applyFill="1" applyBorder="1" applyAlignment="1">
      <alignment horizontal="center" vertical="center" wrapText="1"/>
    </xf>
    <xf numFmtId="0" fontId="22" fillId="7" borderId="4" xfId="28" applyFont="1" applyFill="1" applyBorder="1" applyAlignment="1">
      <alignment horizontal="right" wrapText="1"/>
    </xf>
    <xf numFmtId="0" fontId="22" fillId="7" borderId="7" xfId="28" applyFont="1" applyFill="1" applyBorder="1" applyAlignment="1">
      <alignment horizontal="right" wrapText="1"/>
    </xf>
    <xf numFmtId="0" fontId="22" fillId="7" borderId="5" xfId="28" applyFont="1" applyFill="1" applyBorder="1" applyAlignment="1">
      <alignment horizontal="right" wrapText="1"/>
    </xf>
    <xf numFmtId="0" fontId="22" fillId="7" borderId="1" xfId="28" applyFont="1" applyFill="1" applyBorder="1" applyAlignment="1">
      <alignment horizontal="center" vertical="center" wrapText="1"/>
    </xf>
    <xf numFmtId="0" fontId="22" fillId="7" borderId="4" xfId="16" applyNumberFormat="1" applyFont="1" applyFill="1" applyBorder="1" applyAlignment="1">
      <alignment horizontal="center" vertical="center" wrapText="1"/>
    </xf>
    <xf numFmtId="0" fontId="22" fillId="7" borderId="7" xfId="16" applyNumberFormat="1" applyFont="1" applyFill="1" applyBorder="1" applyAlignment="1">
      <alignment horizontal="center" vertical="center" wrapText="1"/>
    </xf>
    <xf numFmtId="0" fontId="22" fillId="7" borderId="5" xfId="16" applyNumberFormat="1" applyFont="1" applyFill="1" applyBorder="1" applyAlignment="1">
      <alignment horizontal="center" vertical="center" wrapText="1"/>
    </xf>
    <xf numFmtId="0" fontId="16" fillId="7" borderId="1" xfId="28" applyFont="1" applyFill="1" applyBorder="1" applyAlignment="1">
      <alignment horizontal="center" wrapText="1"/>
    </xf>
    <xf numFmtId="0" fontId="16" fillId="7" borderId="4" xfId="28" applyFont="1" applyFill="1" applyBorder="1" applyAlignment="1">
      <alignment horizontal="right" wrapText="1"/>
    </xf>
    <xf numFmtId="0" fontId="16" fillId="7" borderId="7" xfId="28" applyFont="1" applyFill="1" applyBorder="1" applyAlignment="1">
      <alignment horizontal="right" wrapText="1"/>
    </xf>
    <xf numFmtId="0" fontId="16" fillId="7" borderId="5" xfId="28" applyFont="1" applyFill="1" applyBorder="1" applyAlignment="1">
      <alignment horizontal="right" wrapText="1"/>
    </xf>
    <xf numFmtId="0" fontId="18" fillId="7" borderId="1" xfId="28" applyFont="1" applyFill="1" applyBorder="1" applyAlignment="1">
      <alignment horizontal="center" vertical="center"/>
    </xf>
    <xf numFmtId="0" fontId="18" fillId="7" borderId="4" xfId="28" applyFont="1" applyFill="1" applyBorder="1" applyAlignment="1">
      <alignment horizontal="center" vertical="center"/>
    </xf>
    <xf numFmtId="0" fontId="18" fillId="7" borderId="7" xfId="28" applyFont="1" applyFill="1" applyBorder="1" applyAlignment="1">
      <alignment horizontal="center" vertical="center"/>
    </xf>
    <xf numFmtId="0" fontId="18" fillId="7" borderId="5" xfId="28" applyFont="1" applyFill="1" applyBorder="1" applyAlignment="1">
      <alignment horizontal="center" vertical="center"/>
    </xf>
    <xf numFmtId="0" fontId="18" fillId="7" borderId="4" xfId="28" applyFont="1" applyFill="1" applyBorder="1" applyAlignment="1">
      <alignment horizontal="right" wrapText="1"/>
    </xf>
    <xf numFmtId="0" fontId="18" fillId="7" borderId="7" xfId="28" applyFont="1" applyFill="1" applyBorder="1" applyAlignment="1">
      <alignment horizontal="right" wrapText="1"/>
    </xf>
    <xf numFmtId="0" fontId="18" fillId="7" borderId="5" xfId="28" applyFont="1" applyFill="1" applyBorder="1" applyAlignment="1">
      <alignment horizontal="right" wrapText="1"/>
    </xf>
  </cellXfs>
  <cellStyles count="38">
    <cellStyle name="Collegamento ipertestuale" xfId="27" builtinId="8"/>
    <cellStyle name="Comma [0]_DB RCA Pulito 22.04.08_vSTAMPA" xfId="13"/>
    <cellStyle name="Euro" xfId="2"/>
    <cellStyle name="Euro 2" xfId="3"/>
    <cellStyle name="Euro 2 2" xfId="4"/>
    <cellStyle name="Euro 3" xfId="21"/>
    <cellStyle name="Euro 3 2" xfId="24"/>
    <cellStyle name="Euro 3 3" xfId="29"/>
    <cellStyle name="Euro 3 4" xfId="30"/>
    <cellStyle name="Migliaia" xfId="1" builtinId="3"/>
    <cellStyle name="Migliaia [0] 2" xfId="5"/>
    <cellStyle name="Migliaia [0] 2 2" xfId="22"/>
    <cellStyle name="Migliaia [0] 2 2 2" xfId="25"/>
    <cellStyle name="Migliaia 2" xfId="26"/>
    <cellStyle name="Normale" xfId="0" builtinId="0"/>
    <cellStyle name="Normale 2" xfId="6"/>
    <cellStyle name="Normale 2 2" xfId="14"/>
    <cellStyle name="Normale 2 3" xfId="20"/>
    <cellStyle name="Normale 2 3 2" xfId="23"/>
    <cellStyle name="Normale 3" xfId="7"/>
    <cellStyle name="Normale 3 2" xfId="31"/>
    <cellStyle name="Normale 3 3" xfId="32"/>
    <cellStyle name="Normale 3 3 2" xfId="33"/>
    <cellStyle name="Normale 4" xfId="8"/>
    <cellStyle name="Normale 4 2" xfId="15"/>
    <cellStyle name="Normale 5" xfId="9"/>
    <cellStyle name="Normale 5 2" xfId="12"/>
    <cellStyle name="Normale 5 3" xfId="34"/>
    <cellStyle name="Normale 5 4" xfId="35"/>
    <cellStyle name="Normale 6" xfId="16"/>
    <cellStyle name="Normale 6 2" xfId="28"/>
    <cellStyle name="Normale 6 3" xfId="36"/>
    <cellStyle name="Normale 6 4" xfId="37"/>
    <cellStyle name="Normale 7" xfId="17"/>
    <cellStyle name="Valuta [0] 2" xfId="10"/>
    <cellStyle name="Valuta 2" xfId="11"/>
    <cellStyle name="Valuta 3" xfId="18"/>
    <cellStyle name="Valuta 4" xfId="19"/>
  </cellStyles>
  <dxfs count="18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franzoli/AppData/Local/Microsoft/Windows/Temporary%20Internet%20Files/Content.Outlook/ABB1E6G9/RC%20Auto%204/FRA/Documentazione%2030.03.2012/Consip/All.7/Nuovo%20database%202012_V%2026032012_v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. veicoli al 31.12.2008"/>
      <sheetName val="n. veicoli al 31.12.2011"/>
      <sheetName val="ElencoDeleghe Draft"/>
      <sheetName val="Riepilogo deleghe"/>
      <sheetName val="Imposte"/>
      <sheetName val="Dati Assitalia premi"/>
      <sheetName val="Sinistri RCA 07-10"/>
      <sheetName val="Display Sinistri RCA 07-10"/>
      <sheetName val="Premi OR con delega 2012"/>
      <sheetName val="Display Premi 04-10"/>
      <sheetName val="01.Display_prova"/>
      <sheetName val="Sinistri INF A, B e KASKO 07-10"/>
      <sheetName val="Displ Sin Inf A,B e KASK 07-10"/>
      <sheetName val="00.pvt"/>
      <sheetName val="00.1Convalida_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INFORTUNI punto A</v>
          </cell>
          <cell r="B2">
            <v>2004</v>
          </cell>
        </row>
        <row r="3">
          <cell r="A3" t="str">
            <v>INFORTUNI punto B</v>
          </cell>
          <cell r="B3">
            <v>2005</v>
          </cell>
        </row>
        <row r="4">
          <cell r="A4" t="str">
            <v>KASKO</v>
          </cell>
          <cell r="B4">
            <v>2006</v>
          </cell>
        </row>
        <row r="5">
          <cell r="A5" t="str">
            <v>RCA</v>
          </cell>
          <cell r="B5">
            <v>2007</v>
          </cell>
        </row>
        <row r="6">
          <cell r="B6">
            <v>2008</v>
          </cell>
        </row>
        <row r="7">
          <cell r="B7">
            <v>2009</v>
          </cell>
        </row>
        <row r="8">
          <cell r="B8">
            <v>2010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topLeftCell="A97" zoomScale="91" zoomScaleNormal="91" workbookViewId="0">
      <selection activeCell="A102" sqref="A102"/>
    </sheetView>
  </sheetViews>
  <sheetFormatPr defaultRowHeight="12.75" x14ac:dyDescent="0.2"/>
  <cols>
    <col min="1" max="1" width="68.7109375" style="1" customWidth="1"/>
    <col min="2" max="2" width="57.140625" style="1" customWidth="1"/>
    <col min="3" max="3" width="26.28515625" style="1" customWidth="1"/>
    <col min="4" max="6" width="9.140625" style="1"/>
    <col min="7" max="7" width="4.42578125" style="2" bestFit="1" customWidth="1"/>
    <col min="8" max="8" width="12.42578125" style="2" bestFit="1" customWidth="1"/>
    <col min="9" max="16384" width="9.140625" style="1"/>
  </cols>
  <sheetData>
    <row r="1" spans="1:8" ht="15" x14ac:dyDescent="0.2">
      <c r="A1" s="3" t="s">
        <v>0</v>
      </c>
      <c r="B1" s="4"/>
    </row>
    <row r="2" spans="1:8" ht="15" x14ac:dyDescent="0.2">
      <c r="A2" s="148" t="s">
        <v>51</v>
      </c>
      <c r="B2" s="148"/>
    </row>
    <row r="3" spans="1:8" ht="15" x14ac:dyDescent="0.2">
      <c r="A3" s="149" t="s">
        <v>52</v>
      </c>
      <c r="B3" s="149"/>
    </row>
    <row r="5" spans="1:8" ht="15" x14ac:dyDescent="0.3">
      <c r="A5" s="5" t="s">
        <v>53</v>
      </c>
      <c r="B5" s="6"/>
    </row>
    <row r="6" spans="1:8" ht="15" x14ac:dyDescent="0.3">
      <c r="A6" s="7" t="s">
        <v>54</v>
      </c>
      <c r="B6" s="8">
        <v>0</v>
      </c>
    </row>
    <row r="7" spans="1:8" ht="15" x14ac:dyDescent="0.3">
      <c r="A7" s="7" t="s">
        <v>55</v>
      </c>
      <c r="B7" s="8">
        <v>1</v>
      </c>
    </row>
    <row r="8" spans="1:8" ht="15" x14ac:dyDescent="0.3">
      <c r="A8" s="7" t="s">
        <v>56</v>
      </c>
      <c r="B8" s="8">
        <v>37</v>
      </c>
    </row>
    <row r="9" spans="1:8" ht="15" x14ac:dyDescent="0.3">
      <c r="A9" s="7" t="s">
        <v>57</v>
      </c>
      <c r="B9" s="8">
        <v>127</v>
      </c>
    </row>
    <row r="10" spans="1:8" ht="15" x14ac:dyDescent="0.3">
      <c r="A10" s="7" t="s">
        <v>58</v>
      </c>
      <c r="B10" s="8">
        <v>668</v>
      </c>
    </row>
    <row r="11" spans="1:8" ht="15" x14ac:dyDescent="0.3">
      <c r="A11" s="7" t="s">
        <v>59</v>
      </c>
      <c r="B11" s="8">
        <v>617</v>
      </c>
    </row>
    <row r="12" spans="1:8" ht="15" x14ac:dyDescent="0.3">
      <c r="A12" s="7" t="s">
        <v>60</v>
      </c>
      <c r="B12" s="8">
        <v>564</v>
      </c>
    </row>
    <row r="13" spans="1:8" ht="15" x14ac:dyDescent="0.3">
      <c r="A13" s="7" t="s">
        <v>61</v>
      </c>
      <c r="B13" s="8">
        <v>2272</v>
      </c>
    </row>
    <row r="14" spans="1:8" s="11" customFormat="1" ht="15" x14ac:dyDescent="0.3">
      <c r="A14" s="9" t="s">
        <v>62</v>
      </c>
      <c r="B14" s="10">
        <f>SUM(B6:B13)</f>
        <v>4286</v>
      </c>
      <c r="G14" s="12"/>
      <c r="H14" s="12"/>
    </row>
    <row r="15" spans="1:8" ht="15" x14ac:dyDescent="0.3">
      <c r="A15" s="13"/>
      <c r="B15" s="14"/>
    </row>
    <row r="16" spans="1:8" ht="15" x14ac:dyDescent="0.3">
      <c r="A16" s="5" t="s">
        <v>63</v>
      </c>
      <c r="B16" s="6"/>
    </row>
    <row r="17" spans="1:2" ht="15" x14ac:dyDescent="0.3">
      <c r="A17" s="7" t="s">
        <v>64</v>
      </c>
      <c r="B17" s="8">
        <v>0</v>
      </c>
    </row>
    <row r="18" spans="1:2" ht="15" x14ac:dyDescent="0.3">
      <c r="A18" s="7" t="s">
        <v>65</v>
      </c>
      <c r="B18" s="8">
        <v>0</v>
      </c>
    </row>
    <row r="19" spans="1:2" ht="15" x14ac:dyDescent="0.3">
      <c r="A19" s="7" t="s">
        <v>66</v>
      </c>
      <c r="B19" s="8">
        <v>0</v>
      </c>
    </row>
    <row r="20" spans="1:2" ht="15" x14ac:dyDescent="0.3">
      <c r="A20" s="7" t="s">
        <v>67</v>
      </c>
      <c r="B20" s="8">
        <v>1</v>
      </c>
    </row>
    <row r="21" spans="1:2" ht="15" x14ac:dyDescent="0.3">
      <c r="A21" s="7" t="s">
        <v>68</v>
      </c>
      <c r="B21" s="8">
        <v>2</v>
      </c>
    </row>
    <row r="22" spans="1:2" ht="15" x14ac:dyDescent="0.3">
      <c r="A22" s="7" t="s">
        <v>69</v>
      </c>
      <c r="B22" s="8">
        <v>63</v>
      </c>
    </row>
    <row r="23" spans="1:2" ht="15" x14ac:dyDescent="0.3">
      <c r="A23" s="7" t="s">
        <v>70</v>
      </c>
      <c r="B23" s="8">
        <v>8</v>
      </c>
    </row>
    <row r="24" spans="1:2" ht="15" x14ac:dyDescent="0.3">
      <c r="A24" s="7" t="s">
        <v>71</v>
      </c>
      <c r="B24" s="8">
        <v>0</v>
      </c>
    </row>
    <row r="25" spans="1:2" ht="15" x14ac:dyDescent="0.3">
      <c r="A25" s="7" t="s">
        <v>72</v>
      </c>
      <c r="B25" s="8">
        <v>42</v>
      </c>
    </row>
    <row r="26" spans="1:2" ht="15" x14ac:dyDescent="0.3">
      <c r="A26" s="7" t="s">
        <v>73</v>
      </c>
      <c r="B26" s="8">
        <v>4</v>
      </c>
    </row>
    <row r="27" spans="1:2" ht="15" x14ac:dyDescent="0.3">
      <c r="A27" s="7" t="s">
        <v>74</v>
      </c>
      <c r="B27" s="8">
        <v>4</v>
      </c>
    </row>
    <row r="28" spans="1:2" ht="15" x14ac:dyDescent="0.3">
      <c r="A28" s="7" t="s">
        <v>75</v>
      </c>
      <c r="B28" s="8">
        <v>17</v>
      </c>
    </row>
    <row r="29" spans="1:2" ht="15" x14ac:dyDescent="0.3">
      <c r="A29" s="7" t="s">
        <v>76</v>
      </c>
      <c r="B29" s="8">
        <v>2</v>
      </c>
    </row>
    <row r="30" spans="1:2" ht="15" x14ac:dyDescent="0.3">
      <c r="A30" s="7" t="s">
        <v>77</v>
      </c>
      <c r="B30" s="8">
        <v>2</v>
      </c>
    </row>
    <row r="31" spans="1:2" ht="15" x14ac:dyDescent="0.3">
      <c r="A31" s="7" t="s">
        <v>78</v>
      </c>
      <c r="B31" s="8">
        <v>0</v>
      </c>
    </row>
    <row r="32" spans="1:2" ht="15" x14ac:dyDescent="0.3">
      <c r="A32" s="7" t="s">
        <v>79</v>
      </c>
      <c r="B32" s="8">
        <v>19</v>
      </c>
    </row>
    <row r="33" spans="1:8" ht="15" x14ac:dyDescent="0.3">
      <c r="A33" s="7" t="s">
        <v>80</v>
      </c>
      <c r="B33" s="8">
        <v>0</v>
      </c>
    </row>
    <row r="34" spans="1:8" s="11" customFormat="1" ht="15" x14ac:dyDescent="0.3">
      <c r="A34" s="9" t="s">
        <v>81</v>
      </c>
      <c r="B34" s="10">
        <f>SUM(B17:B33)</f>
        <v>164</v>
      </c>
      <c r="G34" s="12"/>
      <c r="H34" s="12"/>
    </row>
    <row r="35" spans="1:8" ht="15" x14ac:dyDescent="0.3">
      <c r="A35" s="13"/>
      <c r="B35" s="14"/>
    </row>
    <row r="36" spans="1:8" ht="15" x14ac:dyDescent="0.3">
      <c r="A36" s="5" t="s">
        <v>82</v>
      </c>
      <c r="B36" s="6"/>
    </row>
    <row r="37" spans="1:8" ht="15" x14ac:dyDescent="0.3">
      <c r="A37" s="7" t="s">
        <v>83</v>
      </c>
      <c r="B37" s="8">
        <v>10</v>
      </c>
    </row>
    <row r="38" spans="1:8" ht="15" x14ac:dyDescent="0.3">
      <c r="A38" s="7" t="s">
        <v>84</v>
      </c>
      <c r="B38" s="8">
        <v>489</v>
      </c>
    </row>
    <row r="39" spans="1:8" ht="15" x14ac:dyDescent="0.3">
      <c r="A39" s="7" t="s">
        <v>85</v>
      </c>
      <c r="B39" s="8">
        <v>428</v>
      </c>
    </row>
    <row r="40" spans="1:8" ht="15" x14ac:dyDescent="0.3">
      <c r="A40" s="7" t="s">
        <v>86</v>
      </c>
      <c r="B40" s="8">
        <v>775</v>
      </c>
    </row>
    <row r="41" spans="1:8" ht="15" x14ac:dyDescent="0.3">
      <c r="A41" s="7" t="s">
        <v>87</v>
      </c>
      <c r="B41" s="8">
        <v>693</v>
      </c>
    </row>
    <row r="42" spans="1:8" ht="15" x14ac:dyDescent="0.3">
      <c r="A42" s="7" t="s">
        <v>88</v>
      </c>
      <c r="B42" s="8">
        <v>2</v>
      </c>
    </row>
    <row r="43" spans="1:8" s="11" customFormat="1" ht="15" x14ac:dyDescent="0.3">
      <c r="A43" s="9" t="s">
        <v>89</v>
      </c>
      <c r="B43" s="10">
        <f>SUM(B37:B42)</f>
        <v>2397</v>
      </c>
      <c r="G43" s="12"/>
      <c r="H43" s="12"/>
    </row>
    <row r="44" spans="1:8" ht="15" x14ac:dyDescent="0.3">
      <c r="A44" s="13"/>
      <c r="B44" s="14"/>
    </row>
    <row r="45" spans="1:8" ht="15" x14ac:dyDescent="0.3">
      <c r="A45" s="5" t="s">
        <v>90</v>
      </c>
      <c r="B45" s="6"/>
    </row>
    <row r="46" spans="1:8" ht="15" x14ac:dyDescent="0.2">
      <c r="A46" s="15" t="s">
        <v>91</v>
      </c>
      <c r="B46" s="8">
        <v>113</v>
      </c>
    </row>
    <row r="47" spans="1:8" ht="15" x14ac:dyDescent="0.2">
      <c r="A47" s="15" t="s">
        <v>92</v>
      </c>
      <c r="B47" s="8">
        <v>3223</v>
      </c>
    </row>
    <row r="48" spans="1:8" ht="15" x14ac:dyDescent="0.2">
      <c r="A48" s="16" t="s">
        <v>93</v>
      </c>
      <c r="B48" s="8">
        <f>SUM(B46:B47)</f>
        <v>3336</v>
      </c>
    </row>
    <row r="49" spans="1:8" ht="15" x14ac:dyDescent="0.2">
      <c r="A49" s="16"/>
      <c r="B49" s="14"/>
    </row>
    <row r="50" spans="1:8" ht="15" x14ac:dyDescent="0.3">
      <c r="A50" s="5" t="s">
        <v>94</v>
      </c>
      <c r="B50" s="6"/>
    </row>
    <row r="51" spans="1:8" ht="15" x14ac:dyDescent="0.2">
      <c r="A51" s="15" t="s">
        <v>91</v>
      </c>
      <c r="B51" s="8">
        <v>100</v>
      </c>
    </row>
    <row r="52" spans="1:8" ht="15" x14ac:dyDescent="0.2">
      <c r="A52" s="15" t="s">
        <v>92</v>
      </c>
      <c r="B52" s="8">
        <v>43</v>
      </c>
    </row>
    <row r="53" spans="1:8" s="11" customFormat="1" ht="15" x14ac:dyDescent="0.3">
      <c r="A53" s="9" t="s">
        <v>95</v>
      </c>
      <c r="B53" s="10">
        <f>SUM(B51:B52)</f>
        <v>143</v>
      </c>
      <c r="G53" s="12"/>
      <c r="H53" s="12"/>
    </row>
    <row r="54" spans="1:8" ht="15" x14ac:dyDescent="0.2">
      <c r="A54" s="17"/>
      <c r="B54" s="14"/>
    </row>
    <row r="55" spans="1:8" ht="15" x14ac:dyDescent="0.3">
      <c r="A55" s="5" t="s">
        <v>96</v>
      </c>
      <c r="B55" s="6"/>
    </row>
    <row r="56" spans="1:8" ht="15" x14ac:dyDescent="0.2">
      <c r="A56" s="15" t="s">
        <v>97</v>
      </c>
      <c r="B56" s="8">
        <v>15</v>
      </c>
    </row>
    <row r="57" spans="1:8" ht="15" x14ac:dyDescent="0.2">
      <c r="A57" s="15" t="s">
        <v>98</v>
      </c>
      <c r="B57" s="8">
        <v>15</v>
      </c>
    </row>
    <row r="58" spans="1:8" ht="15" x14ac:dyDescent="0.2">
      <c r="A58" s="15" t="s">
        <v>99</v>
      </c>
      <c r="B58" s="8">
        <v>0</v>
      </c>
    </row>
    <row r="59" spans="1:8" ht="15" x14ac:dyDescent="0.2">
      <c r="A59" s="15" t="s">
        <v>100</v>
      </c>
      <c r="B59" s="8">
        <v>0</v>
      </c>
    </row>
    <row r="60" spans="1:8" ht="15" x14ac:dyDescent="0.2">
      <c r="A60" s="15" t="s">
        <v>101</v>
      </c>
      <c r="B60" s="8">
        <v>0</v>
      </c>
    </row>
    <row r="61" spans="1:8" ht="15" x14ac:dyDescent="0.2">
      <c r="A61" s="15" t="s">
        <v>102</v>
      </c>
      <c r="B61" s="8">
        <v>0</v>
      </c>
    </row>
    <row r="62" spans="1:8" s="11" customFormat="1" ht="15" x14ac:dyDescent="0.3">
      <c r="A62" s="9" t="s">
        <v>103</v>
      </c>
      <c r="B62" s="10">
        <f>SUM(B56:B61)</f>
        <v>30</v>
      </c>
      <c r="G62" s="12"/>
      <c r="H62" s="12"/>
    </row>
    <row r="63" spans="1:8" ht="15" x14ac:dyDescent="0.2">
      <c r="A63" s="17"/>
      <c r="B63" s="14"/>
    </row>
    <row r="64" spans="1:8" ht="15" x14ac:dyDescent="0.3">
      <c r="A64" s="5" t="s">
        <v>106</v>
      </c>
      <c r="B64" s="6"/>
    </row>
    <row r="65" spans="1:8" ht="15" x14ac:dyDescent="0.2">
      <c r="A65" s="15" t="s">
        <v>104</v>
      </c>
      <c r="B65" s="8">
        <v>0</v>
      </c>
    </row>
    <row r="66" spans="1:8" ht="15" x14ac:dyDescent="0.2">
      <c r="A66" s="15" t="s">
        <v>105</v>
      </c>
      <c r="B66" s="8">
        <v>0</v>
      </c>
    </row>
    <row r="67" spans="1:8" ht="15" x14ac:dyDescent="0.2">
      <c r="A67" s="15" t="s">
        <v>107</v>
      </c>
      <c r="B67" s="8">
        <v>10</v>
      </c>
    </row>
    <row r="68" spans="1:8" ht="15" x14ac:dyDescent="0.2">
      <c r="A68" s="15" t="s">
        <v>108</v>
      </c>
      <c r="B68" s="8">
        <v>16</v>
      </c>
    </row>
    <row r="69" spans="1:8" ht="15" x14ac:dyDescent="0.2">
      <c r="A69" s="15" t="s">
        <v>109</v>
      </c>
      <c r="B69" s="8">
        <v>1</v>
      </c>
    </row>
    <row r="70" spans="1:8" ht="15" x14ac:dyDescent="0.2">
      <c r="A70" s="15" t="s">
        <v>110</v>
      </c>
      <c r="B70" s="8">
        <v>0</v>
      </c>
    </row>
    <row r="71" spans="1:8" ht="15" x14ac:dyDescent="0.2">
      <c r="A71" s="15" t="s">
        <v>111</v>
      </c>
      <c r="B71" s="8">
        <v>8</v>
      </c>
    </row>
    <row r="72" spans="1:8" s="11" customFormat="1" ht="15" x14ac:dyDescent="0.3">
      <c r="A72" s="9" t="s">
        <v>112</v>
      </c>
      <c r="B72" s="10">
        <f>SUM(B65:B71)</f>
        <v>35</v>
      </c>
      <c r="G72" s="12"/>
      <c r="H72" s="12"/>
    </row>
    <row r="73" spans="1:8" ht="15" x14ac:dyDescent="0.2">
      <c r="A73" s="17"/>
      <c r="B73" s="14"/>
    </row>
    <row r="74" spans="1:8" ht="15" x14ac:dyDescent="0.3">
      <c r="A74" s="5" t="s">
        <v>113</v>
      </c>
      <c r="B74" s="6"/>
    </row>
    <row r="75" spans="1:8" ht="15" x14ac:dyDescent="0.2">
      <c r="A75" s="15" t="s">
        <v>114</v>
      </c>
      <c r="B75" s="8">
        <v>170</v>
      </c>
    </row>
    <row r="76" spans="1:8" ht="15" x14ac:dyDescent="0.2">
      <c r="A76" s="15" t="s">
        <v>115</v>
      </c>
      <c r="B76" s="8">
        <v>910</v>
      </c>
    </row>
    <row r="77" spans="1:8" ht="15" x14ac:dyDescent="0.2">
      <c r="A77" s="15" t="s">
        <v>116</v>
      </c>
      <c r="B77" s="8">
        <v>167</v>
      </c>
    </row>
    <row r="78" spans="1:8" ht="15" x14ac:dyDescent="0.2">
      <c r="A78" s="15" t="s">
        <v>117</v>
      </c>
      <c r="B78" s="8">
        <v>7</v>
      </c>
    </row>
    <row r="79" spans="1:8" ht="15" x14ac:dyDescent="0.2">
      <c r="A79" s="15" t="s">
        <v>118</v>
      </c>
      <c r="B79" s="8">
        <v>21</v>
      </c>
    </row>
    <row r="80" spans="1:8" ht="15" x14ac:dyDescent="0.2">
      <c r="A80" s="15" t="s">
        <v>119</v>
      </c>
      <c r="B80" s="8">
        <v>4</v>
      </c>
    </row>
    <row r="81" spans="1:8" ht="15" x14ac:dyDescent="0.2">
      <c r="A81" s="15" t="s">
        <v>120</v>
      </c>
      <c r="B81" s="8">
        <v>14</v>
      </c>
    </row>
    <row r="82" spans="1:8" ht="15" x14ac:dyDescent="0.2">
      <c r="A82" s="15" t="s">
        <v>121</v>
      </c>
      <c r="B82" s="8">
        <v>0</v>
      </c>
    </row>
    <row r="83" spans="1:8" ht="15" x14ac:dyDescent="0.2">
      <c r="A83" s="15" t="s">
        <v>122</v>
      </c>
      <c r="B83" s="8">
        <v>2</v>
      </c>
    </row>
    <row r="84" spans="1:8" ht="15" x14ac:dyDescent="0.2">
      <c r="A84" s="15" t="s">
        <v>123</v>
      </c>
      <c r="B84" s="8">
        <v>0</v>
      </c>
    </row>
    <row r="85" spans="1:8" s="11" customFormat="1" ht="15" x14ac:dyDescent="0.3">
      <c r="A85" s="9" t="s">
        <v>124</v>
      </c>
      <c r="B85" s="10">
        <f>SUM(B75:B84)</f>
        <v>1295</v>
      </c>
      <c r="G85" s="12"/>
      <c r="H85" s="12"/>
    </row>
    <row r="86" spans="1:8" ht="15" x14ac:dyDescent="0.2">
      <c r="A86" s="18"/>
      <c r="B86" s="14"/>
    </row>
    <row r="87" spans="1:8" ht="15" x14ac:dyDescent="0.3">
      <c r="A87" s="5" t="s">
        <v>125</v>
      </c>
      <c r="B87" s="6"/>
    </row>
    <row r="88" spans="1:8" ht="15" x14ac:dyDescent="0.2">
      <c r="A88" s="15" t="s">
        <v>126</v>
      </c>
      <c r="B88" s="8">
        <v>22</v>
      </c>
    </row>
    <row r="89" spans="1:8" ht="15" x14ac:dyDescent="0.2">
      <c r="A89" s="15" t="s">
        <v>127</v>
      </c>
      <c r="B89" s="8">
        <v>0</v>
      </c>
    </row>
    <row r="90" spans="1:8" ht="15" x14ac:dyDescent="0.2">
      <c r="A90" s="15" t="s">
        <v>128</v>
      </c>
      <c r="B90" s="8">
        <v>0</v>
      </c>
    </row>
    <row r="91" spans="1:8" s="11" customFormat="1" ht="15" x14ac:dyDescent="0.3">
      <c r="A91" s="9" t="s">
        <v>129</v>
      </c>
      <c r="B91" s="10">
        <f>SUM(B88:B90)</f>
        <v>22</v>
      </c>
      <c r="G91" s="12"/>
      <c r="H91" s="12"/>
    </row>
    <row r="92" spans="1:8" ht="15" x14ac:dyDescent="0.2">
      <c r="A92" s="17"/>
      <c r="B92" s="14"/>
    </row>
    <row r="93" spans="1:8" ht="15" x14ac:dyDescent="0.3">
      <c r="A93" s="5" t="s">
        <v>130</v>
      </c>
      <c r="B93" s="6"/>
    </row>
    <row r="94" spans="1:8" ht="15" x14ac:dyDescent="0.2">
      <c r="A94" s="15" t="s">
        <v>131</v>
      </c>
      <c r="B94" s="8">
        <v>52</v>
      </c>
    </row>
    <row r="95" spans="1:8" ht="15" x14ac:dyDescent="0.2">
      <c r="A95" s="15" t="s">
        <v>132</v>
      </c>
      <c r="B95" s="8">
        <v>41</v>
      </c>
    </row>
    <row r="96" spans="1:8" ht="15" x14ac:dyDescent="0.2">
      <c r="A96" s="15" t="s">
        <v>133</v>
      </c>
      <c r="B96" s="8">
        <v>139</v>
      </c>
    </row>
    <row r="97" spans="1:8" ht="15" x14ac:dyDescent="0.2">
      <c r="A97" s="15" t="s">
        <v>134</v>
      </c>
      <c r="B97" s="8">
        <v>8</v>
      </c>
    </row>
    <row r="98" spans="1:8" ht="15" x14ac:dyDescent="0.2">
      <c r="A98" s="15" t="s">
        <v>135</v>
      </c>
      <c r="B98" s="8">
        <v>6</v>
      </c>
    </row>
    <row r="99" spans="1:8" ht="15" x14ac:dyDescent="0.2">
      <c r="A99" s="15" t="s">
        <v>136</v>
      </c>
      <c r="B99" s="8">
        <v>12</v>
      </c>
    </row>
    <row r="100" spans="1:8" ht="15" x14ac:dyDescent="0.2">
      <c r="A100" s="15" t="s">
        <v>137</v>
      </c>
      <c r="B100" s="8">
        <v>54</v>
      </c>
    </row>
    <row r="101" spans="1:8" ht="15" x14ac:dyDescent="0.2">
      <c r="A101" s="15" t="s">
        <v>138</v>
      </c>
      <c r="B101" s="8">
        <v>2</v>
      </c>
    </row>
    <row r="102" spans="1:8" s="11" customFormat="1" ht="15" x14ac:dyDescent="0.2">
      <c r="A102" s="19" t="s">
        <v>139</v>
      </c>
      <c r="B102" s="10">
        <f>SUM(B94:B101)</f>
        <v>314</v>
      </c>
      <c r="G102" s="12"/>
      <c r="H102" s="12"/>
    </row>
    <row r="103" spans="1:8" ht="15" x14ac:dyDescent="0.2">
      <c r="A103" s="17"/>
      <c r="B103" s="14"/>
    </row>
    <row r="104" spans="1:8" ht="15" x14ac:dyDescent="0.3">
      <c r="A104" s="5" t="s">
        <v>140</v>
      </c>
      <c r="B104" s="20">
        <v>0</v>
      </c>
    </row>
    <row r="105" spans="1:8" ht="15" x14ac:dyDescent="0.2">
      <c r="A105" s="17"/>
      <c r="B105" s="21"/>
    </row>
    <row r="106" spans="1:8" ht="15" x14ac:dyDescent="0.3">
      <c r="A106" s="5" t="s">
        <v>141</v>
      </c>
      <c r="B106" s="22">
        <v>1</v>
      </c>
    </row>
    <row r="107" spans="1:8" ht="15" x14ac:dyDescent="0.2">
      <c r="A107" s="17"/>
      <c r="B107" s="21"/>
    </row>
    <row r="108" spans="1:8" ht="15" x14ac:dyDescent="0.3">
      <c r="A108" s="5" t="s">
        <v>142</v>
      </c>
      <c r="B108" s="22">
        <v>2604</v>
      </c>
      <c r="C108" s="2"/>
    </row>
    <row r="109" spans="1:8" ht="15" x14ac:dyDescent="0.2">
      <c r="A109" s="23"/>
      <c r="B109" s="21"/>
    </row>
    <row r="110" spans="1:8" ht="15" x14ac:dyDescent="0.3">
      <c r="A110" s="5" t="s">
        <v>143</v>
      </c>
      <c r="B110" s="22">
        <v>191</v>
      </c>
    </row>
    <row r="111" spans="1:8" ht="15" x14ac:dyDescent="0.2">
      <c r="A111" s="15"/>
      <c r="B111" s="21"/>
    </row>
    <row r="112" spans="1:8" ht="15" x14ac:dyDescent="0.3">
      <c r="A112" s="5" t="s">
        <v>144</v>
      </c>
      <c r="B112" s="22">
        <v>8</v>
      </c>
    </row>
    <row r="113" spans="1:8" ht="15" x14ac:dyDescent="0.2">
      <c r="A113" s="18"/>
      <c r="B113" s="21"/>
    </row>
    <row r="114" spans="1:8" ht="15" x14ac:dyDescent="0.3">
      <c r="A114" s="5" t="s">
        <v>145</v>
      </c>
      <c r="B114" s="22">
        <v>0</v>
      </c>
    </row>
    <row r="115" spans="1:8" ht="15" x14ac:dyDescent="0.2">
      <c r="A115" s="17"/>
      <c r="B115" s="21"/>
    </row>
    <row r="116" spans="1:8" ht="15" x14ac:dyDescent="0.3">
      <c r="A116" s="5" t="s">
        <v>149</v>
      </c>
      <c r="B116" s="6"/>
    </row>
    <row r="117" spans="1:8" ht="15" x14ac:dyDescent="0.2">
      <c r="A117" s="17" t="s">
        <v>91</v>
      </c>
      <c r="B117" s="24">
        <v>10</v>
      </c>
    </row>
    <row r="118" spans="1:8" ht="15" x14ac:dyDescent="0.2">
      <c r="A118" s="17" t="s">
        <v>92</v>
      </c>
      <c r="B118" s="24">
        <v>353</v>
      </c>
    </row>
    <row r="119" spans="1:8" s="25" customFormat="1" ht="15" x14ac:dyDescent="0.2">
      <c r="A119" s="19" t="s">
        <v>146</v>
      </c>
      <c r="B119" s="10">
        <f>SUM(B117:B118)</f>
        <v>363</v>
      </c>
      <c r="G119" s="26"/>
      <c r="H119" s="26"/>
    </row>
    <row r="120" spans="1:8" ht="15.75" thickBot="1" x14ac:dyDescent="0.25">
      <c r="A120" s="27"/>
      <c r="B120" s="28"/>
    </row>
    <row r="121" spans="1:8" ht="15.75" thickBot="1" x14ac:dyDescent="0.35">
      <c r="A121" s="29" t="s">
        <v>147</v>
      </c>
      <c r="B121" s="30">
        <f>B119+B112+B110+B108+B106+B102+B91+B85+B72+B62+B53+B48+B43+B34+B14</f>
        <v>15189</v>
      </c>
    </row>
    <row r="122" spans="1:8" ht="15" x14ac:dyDescent="0.2">
      <c r="A122" s="31"/>
      <c r="B122" s="32"/>
    </row>
    <row r="123" spans="1:8" ht="15.75" thickBot="1" x14ac:dyDescent="0.25">
      <c r="A123" s="33"/>
      <c r="B123" s="34"/>
    </row>
    <row r="124" spans="1:8" ht="15.75" thickBot="1" x14ac:dyDescent="0.25">
      <c r="A124" s="35" t="s">
        <v>148</v>
      </c>
      <c r="B124" s="30">
        <v>12394</v>
      </c>
    </row>
  </sheetData>
  <sheetProtection password="E2BD" sheet="1" objects="1" scenarios="1"/>
  <mergeCells count="2"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40" fitToWidth="0" orientation="portrait" r:id="rId1"/>
  <headerFooter>
    <oddHeader>&amp;L&amp;"-,Grassetto"&amp;24&amp;A</oddHeader>
    <oddFooter>&amp;C&amp;"-,Grassetto"&amp;24Allegato 6b - Elementi di determinazione dei premi Lotto 2 &amp;R&amp;"-,Grassetto"&amp;24&amp;P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10" workbookViewId="0">
      <selection activeCell="D10" sqref="D10:F16"/>
    </sheetView>
  </sheetViews>
  <sheetFormatPr defaultRowHeight="48" customHeight="1" x14ac:dyDescent="0.25"/>
  <cols>
    <col min="1" max="1" width="30.28515625" style="38" customWidth="1"/>
    <col min="2" max="2" width="61.85546875" style="38" customWidth="1"/>
    <col min="3" max="3" width="13" style="50" customWidth="1"/>
    <col min="4" max="4" width="27.42578125" style="38" bestFit="1" customWidth="1"/>
    <col min="5" max="5" width="14" style="38" customWidth="1"/>
    <col min="6" max="6" width="13.140625" style="38" customWidth="1"/>
    <col min="7" max="7" width="12.42578125" style="38" bestFit="1" customWidth="1"/>
    <col min="8" max="10" width="11.85546875" style="38" bestFit="1" customWidth="1"/>
    <col min="11" max="11" width="12.42578125" style="38" bestFit="1" customWidth="1"/>
    <col min="12" max="12" width="11" style="38" bestFit="1" customWidth="1"/>
    <col min="13" max="16384" width="9.140625" style="38"/>
  </cols>
  <sheetData>
    <row r="1" spans="1:12" ht="48" customHeight="1" x14ac:dyDescent="0.25">
      <c r="A1" s="150"/>
      <c r="B1" s="151"/>
      <c r="C1" s="37"/>
      <c r="D1" s="36"/>
      <c r="E1" s="152" t="s">
        <v>3</v>
      </c>
      <c r="F1" s="152"/>
      <c r="G1" s="152"/>
      <c r="H1" s="152"/>
      <c r="I1" s="152" t="s">
        <v>4</v>
      </c>
      <c r="J1" s="152"/>
      <c r="K1" s="152"/>
      <c r="L1" s="152"/>
    </row>
    <row r="2" spans="1:12" ht="48" customHeight="1" x14ac:dyDescent="0.25">
      <c r="A2" s="39" t="s">
        <v>5</v>
      </c>
      <c r="B2" s="39" t="s">
        <v>6</v>
      </c>
      <c r="C2" s="39" t="s">
        <v>13</v>
      </c>
      <c r="D2" s="39" t="s">
        <v>7</v>
      </c>
      <c r="E2" s="39" t="s">
        <v>8</v>
      </c>
      <c r="F2" s="39" t="s">
        <v>9</v>
      </c>
      <c r="G2" s="39" t="s">
        <v>10</v>
      </c>
      <c r="H2" s="39" t="s">
        <v>11</v>
      </c>
      <c r="I2" s="39" t="s">
        <v>8</v>
      </c>
      <c r="J2" s="39" t="s">
        <v>9</v>
      </c>
      <c r="K2" s="39" t="s">
        <v>10</v>
      </c>
      <c r="L2" s="39" t="s">
        <v>11</v>
      </c>
    </row>
    <row r="3" spans="1:12" ht="48" customHeight="1" x14ac:dyDescent="0.25">
      <c r="A3" s="40" t="s">
        <v>0</v>
      </c>
      <c r="B3" s="41" t="s">
        <v>1</v>
      </c>
      <c r="C3" s="42">
        <v>2011</v>
      </c>
      <c r="D3" s="43" t="s">
        <v>2</v>
      </c>
      <c r="E3" s="44">
        <v>6667951.1500000004</v>
      </c>
      <c r="F3" s="44">
        <v>5421098.4959349604</v>
      </c>
      <c r="G3" s="44">
        <v>677637.31199187017</v>
      </c>
      <c r="H3" s="44">
        <v>569215.3420731707</v>
      </c>
      <c r="I3" s="45">
        <v>180000.17</v>
      </c>
      <c r="J3" s="45">
        <v>146341.60162601629</v>
      </c>
      <c r="K3" s="45">
        <v>18292.700203252018</v>
      </c>
      <c r="L3" s="45">
        <v>15365.86817073171</v>
      </c>
    </row>
    <row r="4" spans="1:12" ht="48" customHeight="1" x14ac:dyDescent="0.25">
      <c r="A4" s="40" t="s">
        <v>0</v>
      </c>
      <c r="B4" s="41" t="s">
        <v>1</v>
      </c>
      <c r="C4" s="42">
        <v>2010</v>
      </c>
      <c r="D4" s="46" t="s">
        <v>2</v>
      </c>
      <c r="E4" s="47">
        <v>3566815.14</v>
      </c>
      <c r="F4" s="47">
        <v>2899849.7073170701</v>
      </c>
      <c r="G4" s="47">
        <v>362481.21341463405</v>
      </c>
      <c r="H4" s="47">
        <v>304484.21926829271</v>
      </c>
      <c r="I4" s="47">
        <v>17446.939999999999</v>
      </c>
      <c r="J4" s="47">
        <v>14184.504065040601</v>
      </c>
      <c r="K4" s="48">
        <v>1773.0630081300806</v>
      </c>
      <c r="L4" s="48">
        <v>1489.3729268292682</v>
      </c>
    </row>
    <row r="5" spans="1:12" ht="48" customHeight="1" x14ac:dyDescent="0.25">
      <c r="A5" s="40" t="s">
        <v>0</v>
      </c>
      <c r="B5" s="41" t="s">
        <v>1</v>
      </c>
      <c r="C5" s="49">
        <v>2009</v>
      </c>
      <c r="D5" s="47" t="s">
        <v>2</v>
      </c>
      <c r="E5" s="47">
        <v>3554919.38</v>
      </c>
      <c r="F5" s="47">
        <v>2890178.3577235774</v>
      </c>
      <c r="G5" s="47">
        <v>361272.29471544689</v>
      </c>
      <c r="H5" s="47">
        <v>303468.72756097559</v>
      </c>
      <c r="I5" s="47">
        <v>7109.08</v>
      </c>
      <c r="J5" s="47">
        <v>5779.7398373983742</v>
      </c>
      <c r="K5" s="47">
        <v>722.46747967479644</v>
      </c>
      <c r="L5" s="47">
        <v>606.87268292682927</v>
      </c>
    </row>
    <row r="6" spans="1:12" ht="48" customHeight="1" x14ac:dyDescent="0.25">
      <c r="A6" s="40" t="s">
        <v>0</v>
      </c>
      <c r="B6" s="41" t="s">
        <v>1</v>
      </c>
      <c r="C6" s="49">
        <v>2008</v>
      </c>
      <c r="D6" s="46" t="s">
        <v>2</v>
      </c>
      <c r="E6" s="47">
        <v>3548410</v>
      </c>
      <c r="F6" s="47">
        <v>2884886.1788617885</v>
      </c>
      <c r="G6" s="47">
        <v>360610.77235772373</v>
      </c>
      <c r="H6" s="47">
        <v>302913.04878048779</v>
      </c>
      <c r="I6" s="47">
        <v>212298.13</v>
      </c>
      <c r="J6" s="47">
        <v>172600.10569105693</v>
      </c>
      <c r="K6" s="47">
        <v>21575.013211382095</v>
      </c>
      <c r="L6" s="47">
        <v>18123.011097560979</v>
      </c>
    </row>
    <row r="7" spans="1:12" ht="48" customHeight="1" x14ac:dyDescent="0.25">
      <c r="A7" s="40" t="s">
        <v>0</v>
      </c>
      <c r="B7" s="41" t="s">
        <v>1</v>
      </c>
      <c r="C7" s="49">
        <v>2007</v>
      </c>
      <c r="D7" s="47" t="s">
        <v>14</v>
      </c>
      <c r="E7" s="47">
        <v>4135373.69</v>
      </c>
      <c r="F7" s="47">
        <v>3362092.4308943087</v>
      </c>
      <c r="G7" s="47">
        <v>420261.55386178882</v>
      </c>
      <c r="H7" s="47">
        <v>353019.7052439024</v>
      </c>
      <c r="I7" s="47">
        <v>1043.24</v>
      </c>
      <c r="J7" s="47">
        <v>848.16260162601623</v>
      </c>
      <c r="K7" s="47">
        <v>106.02032520325209</v>
      </c>
      <c r="L7" s="47">
        <v>89.057073170731698</v>
      </c>
    </row>
    <row r="8" spans="1:12" ht="48" customHeight="1" x14ac:dyDescent="0.25">
      <c r="A8" s="40" t="s">
        <v>0</v>
      </c>
      <c r="B8" s="41" t="s">
        <v>1</v>
      </c>
      <c r="C8" s="49">
        <v>2007</v>
      </c>
      <c r="D8" s="47" t="s">
        <v>15</v>
      </c>
      <c r="E8" s="47">
        <v>58824.63</v>
      </c>
      <c r="F8" s="47">
        <v>47824.902439024387</v>
      </c>
      <c r="G8" s="47">
        <v>5978.1128048780502</v>
      </c>
      <c r="H8" s="47">
        <v>5021.6147560975605</v>
      </c>
      <c r="I8" s="47">
        <v>0</v>
      </c>
      <c r="J8" s="47">
        <v>0</v>
      </c>
      <c r="K8" s="47">
        <v>0</v>
      </c>
      <c r="L8" s="47">
        <v>0</v>
      </c>
    </row>
    <row r="10" spans="1:12" ht="48" customHeight="1" x14ac:dyDescent="0.25">
      <c r="D10" s="51"/>
      <c r="E10" s="153" t="s">
        <v>18</v>
      </c>
      <c r="F10" s="154"/>
    </row>
    <row r="11" spans="1:12" ht="48" customHeight="1" x14ac:dyDescent="0.25">
      <c r="D11" s="51"/>
      <c r="E11" s="39" t="s">
        <v>8</v>
      </c>
      <c r="F11" s="39" t="s">
        <v>9</v>
      </c>
    </row>
    <row r="12" spans="1:12" ht="48" customHeight="1" x14ac:dyDescent="0.25">
      <c r="D12" s="52">
        <v>2011</v>
      </c>
      <c r="E12" s="47">
        <f>E3+I3</f>
        <v>6847951.3200000003</v>
      </c>
      <c r="F12" s="47">
        <f>F3+J3</f>
        <v>5567440.0975609766</v>
      </c>
    </row>
    <row r="13" spans="1:12" ht="48" customHeight="1" x14ac:dyDescent="0.25">
      <c r="D13" s="52">
        <v>2010</v>
      </c>
      <c r="E13" s="47">
        <f t="shared" ref="E13:F13" si="0">E4+I4</f>
        <v>3584262.08</v>
      </c>
      <c r="F13" s="47">
        <f t="shared" si="0"/>
        <v>2914034.2113821106</v>
      </c>
    </row>
    <row r="14" spans="1:12" ht="48" customHeight="1" x14ac:dyDescent="0.25">
      <c r="D14" s="52">
        <v>2009</v>
      </c>
      <c r="E14" s="47">
        <f t="shared" ref="E14:F14" si="1">E5+I5</f>
        <v>3562028.46</v>
      </c>
      <c r="F14" s="47">
        <f t="shared" si="1"/>
        <v>2895958.0975609757</v>
      </c>
    </row>
    <row r="15" spans="1:12" ht="48" customHeight="1" x14ac:dyDescent="0.25">
      <c r="D15" s="52">
        <v>2008</v>
      </c>
      <c r="E15" s="47">
        <f t="shared" ref="E15:F15" si="2">E6+I6</f>
        <v>3760708.13</v>
      </c>
      <c r="F15" s="47">
        <f t="shared" si="2"/>
        <v>3057486.2845528452</v>
      </c>
    </row>
    <row r="16" spans="1:12" ht="48" customHeight="1" x14ac:dyDescent="0.25">
      <c r="D16" s="52">
        <v>2007</v>
      </c>
      <c r="E16" s="47">
        <f>E7+E8+I7+I8</f>
        <v>4195241.5599999996</v>
      </c>
      <c r="F16" s="47">
        <f>F7+F8+J7+J8</f>
        <v>3410765.495934959</v>
      </c>
    </row>
  </sheetData>
  <sheetProtection password="E2BD" sheet="1" objects="1" scenarios="1"/>
  <mergeCells count="4">
    <mergeCell ref="A1:B1"/>
    <mergeCell ref="E1:H1"/>
    <mergeCell ref="I1:L1"/>
    <mergeCell ref="E10:F10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Header>&amp;L&amp;"-,Grassetto"&amp;24&amp;A</oddHeader>
    <oddFooter>&amp;C&amp;"-,Grassetto"&amp;24Allegato 6b - Elementi di determinazione dei premi Lotto 2&amp;36 &amp;R&amp;"-,Grassetto"&amp;24&amp;P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topLeftCell="C7" zoomScale="84" zoomScaleNormal="84" workbookViewId="0">
      <selection activeCell="G14" sqref="G14"/>
    </sheetView>
  </sheetViews>
  <sheetFormatPr defaultRowHeight="60.75" customHeight="1" x14ac:dyDescent="0.25"/>
  <cols>
    <col min="1" max="1" width="43.140625" style="38" customWidth="1"/>
    <col min="2" max="2" width="70" style="38" customWidth="1"/>
    <col min="3" max="3" width="24.7109375" style="38" customWidth="1"/>
    <col min="4" max="4" width="36.140625" style="38" customWidth="1"/>
    <col min="5" max="5" width="16.42578125" style="38" customWidth="1"/>
    <col min="6" max="6" width="17.28515625" style="38" customWidth="1"/>
    <col min="7" max="7" width="16.42578125" style="38" bestFit="1" customWidth="1"/>
    <col min="8" max="8" width="14.42578125" style="38" bestFit="1" customWidth="1"/>
    <col min="9" max="9" width="14.28515625" style="38" bestFit="1" customWidth="1"/>
    <col min="10" max="10" width="14" style="38" bestFit="1" customWidth="1"/>
    <col min="11" max="11" width="16.42578125" style="38" bestFit="1" customWidth="1"/>
    <col min="12" max="12" width="14.42578125" style="38" bestFit="1" customWidth="1"/>
    <col min="13" max="16384" width="9.140625" style="38"/>
  </cols>
  <sheetData>
    <row r="1" spans="1:12" ht="60.75" customHeight="1" x14ac:dyDescent="0.25">
      <c r="A1" s="150"/>
      <c r="B1" s="151"/>
      <c r="C1" s="37"/>
      <c r="D1" s="36"/>
      <c r="E1" s="152" t="s">
        <v>3</v>
      </c>
      <c r="F1" s="152"/>
      <c r="G1" s="152"/>
      <c r="H1" s="152"/>
      <c r="I1" s="152" t="s">
        <v>4</v>
      </c>
      <c r="J1" s="152"/>
      <c r="K1" s="152"/>
      <c r="L1" s="152"/>
    </row>
    <row r="2" spans="1:12" ht="60.75" customHeight="1" x14ac:dyDescent="0.25">
      <c r="A2" s="39" t="s">
        <v>5</v>
      </c>
      <c r="B2" s="39" t="s">
        <v>6</v>
      </c>
      <c r="C2" s="39" t="s">
        <v>13</v>
      </c>
      <c r="D2" s="39" t="s">
        <v>7</v>
      </c>
      <c r="E2" s="39" t="s">
        <v>8</v>
      </c>
      <c r="F2" s="39" t="s">
        <v>9</v>
      </c>
      <c r="G2" s="39" t="s">
        <v>10</v>
      </c>
      <c r="H2" s="39" t="s">
        <v>11</v>
      </c>
      <c r="I2" s="39" t="s">
        <v>8</v>
      </c>
      <c r="J2" s="39" t="s">
        <v>9</v>
      </c>
      <c r="K2" s="39" t="s">
        <v>10</v>
      </c>
      <c r="L2" s="39" t="s">
        <v>11</v>
      </c>
    </row>
    <row r="3" spans="1:12" ht="60.75" customHeight="1" x14ac:dyDescent="0.25">
      <c r="A3" s="53" t="s">
        <v>0</v>
      </c>
      <c r="B3" s="54" t="s">
        <v>1</v>
      </c>
      <c r="C3" s="55">
        <v>2011</v>
      </c>
      <c r="D3" s="56" t="s">
        <v>12</v>
      </c>
      <c r="E3" s="57">
        <v>166933.35</v>
      </c>
      <c r="F3" s="57">
        <v>162861.8048780488</v>
      </c>
      <c r="G3" s="57">
        <v>4071.5451219512033</v>
      </c>
      <c r="H3" s="57">
        <v>0</v>
      </c>
      <c r="I3" s="58">
        <v>11430</v>
      </c>
      <c r="J3" s="58">
        <v>11151.219512195123</v>
      </c>
      <c r="K3" s="58">
        <v>278.78048780487734</v>
      </c>
      <c r="L3" s="58">
        <v>0</v>
      </c>
    </row>
    <row r="4" spans="1:12" ht="60.75" customHeight="1" x14ac:dyDescent="0.25">
      <c r="A4" s="53" t="s">
        <v>0</v>
      </c>
      <c r="B4" s="54" t="s">
        <v>1</v>
      </c>
      <c r="C4" s="55">
        <v>2010</v>
      </c>
      <c r="D4" s="46" t="s">
        <v>12</v>
      </c>
      <c r="E4" s="47">
        <v>100000</v>
      </c>
      <c r="F4" s="47">
        <v>97560.975609756104</v>
      </c>
      <c r="G4" s="47">
        <v>2439.0243902438961</v>
      </c>
      <c r="H4" s="47">
        <v>0</v>
      </c>
      <c r="I4" s="47">
        <v>18330</v>
      </c>
      <c r="J4" s="47">
        <v>17882.926829268294</v>
      </c>
      <c r="K4" s="47">
        <v>447.07317073170634</v>
      </c>
      <c r="L4" s="47">
        <v>0</v>
      </c>
    </row>
    <row r="5" spans="1:12" ht="60.75" customHeight="1" x14ac:dyDescent="0.25">
      <c r="A5" s="53" t="s">
        <v>0</v>
      </c>
      <c r="B5" s="54" t="s">
        <v>1</v>
      </c>
      <c r="C5" s="55">
        <v>2009</v>
      </c>
      <c r="D5" s="46" t="s">
        <v>12</v>
      </c>
      <c r="E5" s="47">
        <v>100000</v>
      </c>
      <c r="F5" s="47">
        <v>97560.975609756104</v>
      </c>
      <c r="G5" s="47">
        <v>2439.0243902438961</v>
      </c>
      <c r="H5" s="47">
        <v>0</v>
      </c>
      <c r="I5" s="47">
        <v>17070</v>
      </c>
      <c r="J5" s="47">
        <v>16653.658536585368</v>
      </c>
      <c r="K5" s="47">
        <v>416.34146341463202</v>
      </c>
      <c r="L5" s="47">
        <v>0</v>
      </c>
    </row>
    <row r="6" spans="1:12" ht="60.75" customHeight="1" x14ac:dyDescent="0.25">
      <c r="A6" s="53" t="s">
        <v>0</v>
      </c>
      <c r="B6" s="54" t="s">
        <v>1</v>
      </c>
      <c r="C6" s="55">
        <v>2008</v>
      </c>
      <c r="D6" s="47" t="s">
        <v>12</v>
      </c>
      <c r="E6" s="47">
        <v>100000</v>
      </c>
      <c r="F6" s="47">
        <v>97560.975609756104</v>
      </c>
      <c r="G6" s="47">
        <v>2439.0243902438961</v>
      </c>
      <c r="H6" s="47">
        <v>0</v>
      </c>
      <c r="I6" s="47">
        <v>10560</v>
      </c>
      <c r="J6" s="47">
        <v>10302.439024390245</v>
      </c>
      <c r="K6" s="47">
        <v>257.56097560975468</v>
      </c>
      <c r="L6" s="47">
        <v>0</v>
      </c>
    </row>
    <row r="7" spans="1:12" ht="60.75" customHeight="1" x14ac:dyDescent="0.25">
      <c r="A7" s="53" t="s">
        <v>0</v>
      </c>
      <c r="B7" s="54" t="s">
        <v>1</v>
      </c>
      <c r="C7" s="55">
        <v>2007</v>
      </c>
      <c r="D7" s="46" t="s">
        <v>16</v>
      </c>
      <c r="E7" s="47">
        <v>298507.62</v>
      </c>
      <c r="F7" s="47">
        <v>291226.94634146342</v>
      </c>
      <c r="G7" s="47">
        <v>7280.6736585365725</v>
      </c>
      <c r="H7" s="47">
        <v>0</v>
      </c>
      <c r="I7" s="47">
        <v>3833.89</v>
      </c>
      <c r="J7" s="47">
        <v>3740.3804878048782</v>
      </c>
      <c r="K7" s="47">
        <v>93.509512195121715</v>
      </c>
      <c r="L7" s="47">
        <v>0</v>
      </c>
    </row>
    <row r="8" spans="1:12" ht="60.75" customHeight="1" x14ac:dyDescent="0.25">
      <c r="A8" s="53" t="s">
        <v>0</v>
      </c>
      <c r="B8" s="54" t="s">
        <v>1</v>
      </c>
      <c r="C8" s="55">
        <v>2007</v>
      </c>
      <c r="D8" s="46" t="s">
        <v>17</v>
      </c>
      <c r="E8" s="47">
        <v>1034.51</v>
      </c>
      <c r="F8" s="47">
        <v>1009.2780487804879</v>
      </c>
      <c r="G8" s="47">
        <v>25.231951219512098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</row>
    <row r="10" spans="1:12" ht="60.75" customHeight="1" x14ac:dyDescent="0.25">
      <c r="D10" s="51"/>
      <c r="E10" s="153" t="s">
        <v>18</v>
      </c>
      <c r="F10" s="154"/>
    </row>
    <row r="11" spans="1:12" ht="60.75" customHeight="1" x14ac:dyDescent="0.25">
      <c r="D11" s="51"/>
      <c r="E11" s="39" t="s">
        <v>8</v>
      </c>
      <c r="F11" s="39" t="s">
        <v>9</v>
      </c>
    </row>
    <row r="12" spans="1:12" ht="60.75" customHeight="1" x14ac:dyDescent="0.25">
      <c r="D12" s="52">
        <v>2011</v>
      </c>
      <c r="E12" s="47">
        <f>E3+I3</f>
        <v>178363.35</v>
      </c>
      <c r="F12" s="47">
        <f>F3+J3</f>
        <v>174013.02439024393</v>
      </c>
    </row>
    <row r="13" spans="1:12" ht="60.75" customHeight="1" x14ac:dyDescent="0.25">
      <c r="D13" s="52">
        <v>2010</v>
      </c>
      <c r="E13" s="47">
        <f t="shared" ref="E13:F15" si="0">E4+I4</f>
        <v>118330</v>
      </c>
      <c r="F13" s="47">
        <f t="shared" si="0"/>
        <v>115443.9024390244</v>
      </c>
    </row>
    <row r="14" spans="1:12" ht="60.75" customHeight="1" x14ac:dyDescent="0.25">
      <c r="D14" s="52">
        <v>2009</v>
      </c>
      <c r="E14" s="47">
        <f t="shared" si="0"/>
        <v>117070</v>
      </c>
      <c r="F14" s="47">
        <f t="shared" si="0"/>
        <v>114214.63414634147</v>
      </c>
    </row>
    <row r="15" spans="1:12" ht="60.75" customHeight="1" x14ac:dyDescent="0.25">
      <c r="D15" s="52">
        <v>2008</v>
      </c>
      <c r="E15" s="47">
        <f t="shared" si="0"/>
        <v>110560</v>
      </c>
      <c r="F15" s="47">
        <f t="shared" si="0"/>
        <v>107863.41463414635</v>
      </c>
    </row>
    <row r="16" spans="1:12" ht="60.75" customHeight="1" x14ac:dyDescent="0.25">
      <c r="D16" s="52">
        <v>2007</v>
      </c>
      <c r="E16" s="47">
        <f>E7+E8+I7+I8</f>
        <v>303376.02</v>
      </c>
      <c r="F16" s="47">
        <f>F7+F8+J7+J8</f>
        <v>295976.60487804882</v>
      </c>
    </row>
  </sheetData>
  <sheetProtection password="E2BD" sheet="1" objects="1" scenarios="1"/>
  <mergeCells count="4">
    <mergeCell ref="A1:B1"/>
    <mergeCell ref="E1:H1"/>
    <mergeCell ref="I1:L1"/>
    <mergeCell ref="E10:F10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Header>&amp;L&amp;"-,Grassetto"&amp;24&amp;A</oddHeader>
    <oddFooter>&amp;C&amp;"-,Grassetto"&amp;24Allegato 6b - Elementi di determinazione dei premi Lotto 2 &amp;R&amp;"-,Grassetto"&amp;24&amp;P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7"/>
  <sheetViews>
    <sheetView showGridLines="0" view="pageBreakPreview" zoomScale="19" zoomScaleNormal="75" zoomScaleSheetLayoutView="19" workbookViewId="0">
      <selection activeCell="B11" sqref="B11"/>
    </sheetView>
  </sheetViews>
  <sheetFormatPr defaultRowHeight="46.5" x14ac:dyDescent="0.7"/>
  <cols>
    <col min="1" max="1" width="108.85546875" style="132" customWidth="1"/>
    <col min="2" max="2" width="120.28515625" style="132" customWidth="1"/>
    <col min="3" max="3" width="49.140625" style="132" customWidth="1"/>
    <col min="4" max="4" width="63" style="140" customWidth="1"/>
    <col min="5" max="5" width="37.5703125" style="146" customWidth="1"/>
    <col min="6" max="6" width="43" style="141" customWidth="1"/>
    <col min="7" max="7" width="43" style="147" customWidth="1"/>
    <col min="8" max="8" width="43" style="141" customWidth="1"/>
    <col min="9" max="9" width="43" style="132" customWidth="1"/>
    <col min="10" max="10" width="38.140625" style="132" customWidth="1"/>
    <col min="11" max="11" width="43" style="141" customWidth="1"/>
    <col min="12" max="12" width="43" style="132" customWidth="1"/>
    <col min="13" max="13" width="43" style="141" customWidth="1"/>
    <col min="14" max="14" width="43" style="132" customWidth="1"/>
    <col min="15" max="15" width="52.7109375" style="141" customWidth="1"/>
    <col min="16" max="16" width="46.85546875" style="132" customWidth="1"/>
    <col min="17" max="17" width="43" style="132" customWidth="1"/>
    <col min="18" max="18" width="64" style="141" customWidth="1"/>
    <col min="19" max="19" width="43" style="132" customWidth="1"/>
    <col min="20" max="20" width="50.5703125" style="141" customWidth="1"/>
    <col min="21" max="21" width="42.28515625" style="132" customWidth="1"/>
    <col min="22" max="22" width="49.7109375" style="141" customWidth="1"/>
    <col min="23" max="24" width="43" style="132" customWidth="1"/>
    <col min="25" max="25" width="43" style="141" customWidth="1"/>
    <col min="26" max="26" width="43" style="132" customWidth="1"/>
    <col min="27" max="27" width="43" style="141" customWidth="1"/>
    <col min="28" max="28" width="43" style="132" customWidth="1"/>
    <col min="29" max="29" width="43" style="141" customWidth="1"/>
    <col min="30" max="31" width="43" style="132" customWidth="1"/>
    <col min="32" max="32" width="43" style="141" customWidth="1"/>
    <col min="33" max="33" width="43" style="132" customWidth="1"/>
    <col min="34" max="34" width="43" style="141" customWidth="1"/>
    <col min="35" max="35" width="43" style="132" customWidth="1"/>
    <col min="36" max="36" width="43" style="141" customWidth="1"/>
    <col min="37" max="38" width="43" style="132" customWidth="1"/>
    <col min="39" max="39" width="43" style="141" customWidth="1"/>
    <col min="40" max="40" width="35.85546875" style="132" customWidth="1"/>
    <col min="41" max="16384" width="9.140625" style="132"/>
  </cols>
  <sheetData>
    <row r="1" spans="1:39" s="122" customFormat="1" ht="112.5" customHeight="1" x14ac:dyDescent="0.7">
      <c r="A1" s="119" t="s">
        <v>19</v>
      </c>
      <c r="B1" s="119" t="s">
        <v>20</v>
      </c>
      <c r="C1" s="120"/>
      <c r="D1" s="120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</row>
    <row r="2" spans="1:39" s="122" customFormat="1" ht="112.5" customHeight="1" x14ac:dyDescent="0.7">
      <c r="A2" s="119" t="s">
        <v>21</v>
      </c>
      <c r="B2" s="119" t="s">
        <v>22</v>
      </c>
      <c r="C2" s="123"/>
      <c r="D2" s="123"/>
    </row>
    <row r="3" spans="1:39" x14ac:dyDescent="0.7">
      <c r="A3" s="124"/>
      <c r="B3" s="124"/>
      <c r="C3" s="124"/>
      <c r="D3" s="125"/>
      <c r="E3" s="126"/>
      <c r="F3" s="127"/>
      <c r="G3" s="128"/>
      <c r="H3" s="127"/>
      <c r="I3" s="129"/>
      <c r="J3" s="130"/>
      <c r="K3" s="127"/>
      <c r="L3" s="131"/>
      <c r="M3" s="127"/>
      <c r="N3" s="131"/>
      <c r="O3" s="127"/>
      <c r="P3" s="131"/>
      <c r="Q3" s="131"/>
      <c r="R3" s="127"/>
      <c r="S3" s="131"/>
      <c r="T3" s="127"/>
      <c r="U3" s="131"/>
      <c r="V3" s="127"/>
      <c r="W3" s="131"/>
      <c r="X3" s="131"/>
      <c r="Y3" s="127"/>
      <c r="Z3" s="131"/>
      <c r="AA3" s="127"/>
      <c r="AB3" s="131"/>
      <c r="AC3" s="127"/>
      <c r="AD3" s="131"/>
      <c r="AE3" s="131"/>
      <c r="AF3" s="127"/>
      <c r="AG3" s="131"/>
      <c r="AH3" s="127"/>
      <c r="AI3" s="131"/>
      <c r="AJ3" s="127"/>
      <c r="AK3" s="131"/>
      <c r="AL3" s="131"/>
      <c r="AM3" s="127"/>
    </row>
    <row r="4" spans="1:39" x14ac:dyDescent="0.7">
      <c r="A4" s="124"/>
      <c r="B4" s="124"/>
      <c r="C4" s="124"/>
      <c r="D4" s="125"/>
      <c r="E4" s="126"/>
      <c r="F4" s="127"/>
      <c r="G4" s="128"/>
      <c r="H4" s="127"/>
      <c r="I4" s="129"/>
      <c r="J4" s="129"/>
      <c r="K4" s="127"/>
      <c r="L4" s="131"/>
      <c r="M4" s="127"/>
      <c r="N4" s="131"/>
      <c r="O4" s="127"/>
      <c r="P4" s="131"/>
      <c r="Q4" s="131"/>
      <c r="R4" s="127"/>
      <c r="S4" s="131"/>
      <c r="T4" s="127"/>
      <c r="U4" s="131"/>
      <c r="V4" s="127"/>
      <c r="W4" s="131"/>
      <c r="X4" s="131"/>
      <c r="Y4" s="127"/>
      <c r="Z4" s="131"/>
      <c r="AA4" s="127"/>
      <c r="AB4" s="131"/>
      <c r="AC4" s="127"/>
      <c r="AD4" s="131"/>
      <c r="AE4" s="131"/>
      <c r="AF4" s="127"/>
      <c r="AG4" s="131"/>
      <c r="AH4" s="127"/>
      <c r="AI4" s="131"/>
      <c r="AJ4" s="127"/>
      <c r="AK4" s="131"/>
      <c r="AL4" s="131"/>
      <c r="AM4" s="127"/>
    </row>
    <row r="5" spans="1:39" ht="156.75" customHeight="1" x14ac:dyDescent="0.7">
      <c r="A5" s="157" t="s">
        <v>23</v>
      </c>
      <c r="B5" s="157" t="s">
        <v>5</v>
      </c>
      <c r="C5" s="157" t="s">
        <v>24</v>
      </c>
      <c r="D5" s="157" t="s">
        <v>25</v>
      </c>
      <c r="E5" s="159" t="s">
        <v>26</v>
      </c>
      <c r="F5" s="160"/>
      <c r="G5" s="160"/>
      <c r="H5" s="160"/>
      <c r="I5" s="160"/>
      <c r="J5" s="160"/>
      <c r="K5" s="161"/>
      <c r="L5" s="159" t="s">
        <v>27</v>
      </c>
      <c r="M5" s="160"/>
      <c r="N5" s="160"/>
      <c r="O5" s="160"/>
      <c r="P5" s="160"/>
      <c r="Q5" s="160"/>
      <c r="R5" s="161"/>
      <c r="S5" s="159" t="s">
        <v>28</v>
      </c>
      <c r="T5" s="160"/>
      <c r="U5" s="160"/>
      <c r="V5" s="160"/>
      <c r="W5" s="160"/>
      <c r="X5" s="160"/>
      <c r="Y5" s="161"/>
      <c r="Z5" s="166" t="s">
        <v>29</v>
      </c>
      <c r="AA5" s="167"/>
      <c r="AB5" s="167"/>
      <c r="AC5" s="167"/>
      <c r="AD5" s="167"/>
      <c r="AE5" s="167"/>
      <c r="AF5" s="168"/>
      <c r="AG5" s="166" t="s">
        <v>30</v>
      </c>
      <c r="AH5" s="167"/>
      <c r="AI5" s="167"/>
      <c r="AJ5" s="167"/>
      <c r="AK5" s="167"/>
      <c r="AL5" s="167"/>
      <c r="AM5" s="168"/>
    </row>
    <row r="6" spans="1:39" ht="202.5" customHeight="1" x14ac:dyDescent="0.7">
      <c r="A6" s="158"/>
      <c r="B6" s="158"/>
      <c r="C6" s="158"/>
      <c r="D6" s="158"/>
      <c r="E6" s="133" t="s">
        <v>31</v>
      </c>
      <c r="F6" s="134" t="s">
        <v>32</v>
      </c>
      <c r="G6" s="135" t="s">
        <v>33</v>
      </c>
      <c r="H6" s="134" t="s">
        <v>34</v>
      </c>
      <c r="I6" s="133" t="s">
        <v>35</v>
      </c>
      <c r="J6" s="133" t="s">
        <v>36</v>
      </c>
      <c r="K6" s="134" t="s">
        <v>37</v>
      </c>
      <c r="L6" s="133" t="s">
        <v>31</v>
      </c>
      <c r="M6" s="134" t="s">
        <v>32</v>
      </c>
      <c r="N6" s="133" t="s">
        <v>33</v>
      </c>
      <c r="O6" s="134" t="s">
        <v>34</v>
      </c>
      <c r="P6" s="133" t="s">
        <v>35</v>
      </c>
      <c r="Q6" s="133" t="s">
        <v>36</v>
      </c>
      <c r="R6" s="134" t="s">
        <v>37</v>
      </c>
      <c r="S6" s="133" t="s">
        <v>31</v>
      </c>
      <c r="T6" s="134" t="s">
        <v>32</v>
      </c>
      <c r="U6" s="133" t="s">
        <v>33</v>
      </c>
      <c r="V6" s="134" t="s">
        <v>34</v>
      </c>
      <c r="W6" s="133" t="s">
        <v>35</v>
      </c>
      <c r="X6" s="133" t="s">
        <v>36</v>
      </c>
      <c r="Y6" s="134" t="s">
        <v>37</v>
      </c>
      <c r="Z6" s="134" t="s">
        <v>31</v>
      </c>
      <c r="AA6" s="134" t="s">
        <v>32</v>
      </c>
      <c r="AB6" s="134" t="s">
        <v>33</v>
      </c>
      <c r="AC6" s="134" t="s">
        <v>34</v>
      </c>
      <c r="AD6" s="134" t="s">
        <v>35</v>
      </c>
      <c r="AE6" s="134" t="s">
        <v>36</v>
      </c>
      <c r="AF6" s="134" t="s">
        <v>37</v>
      </c>
      <c r="AG6" s="133" t="s">
        <v>31</v>
      </c>
      <c r="AH6" s="134" t="s">
        <v>32</v>
      </c>
      <c r="AI6" s="133" t="s">
        <v>33</v>
      </c>
      <c r="AJ6" s="134" t="s">
        <v>34</v>
      </c>
      <c r="AK6" s="133" t="s">
        <v>35</v>
      </c>
      <c r="AL6" s="133" t="s">
        <v>36</v>
      </c>
      <c r="AM6" s="134" t="s">
        <v>37</v>
      </c>
    </row>
    <row r="7" spans="1:39" s="140" customFormat="1" ht="306.75" customHeight="1" x14ac:dyDescent="0.7">
      <c r="A7" s="136" t="s">
        <v>0</v>
      </c>
      <c r="B7" s="136" t="s">
        <v>38</v>
      </c>
      <c r="C7" s="137">
        <v>2011</v>
      </c>
      <c r="D7" s="137" t="s">
        <v>2</v>
      </c>
      <c r="E7" s="138">
        <v>0</v>
      </c>
      <c r="F7" s="139">
        <v>0</v>
      </c>
      <c r="G7" s="138">
        <v>23</v>
      </c>
      <c r="H7" s="138">
        <v>-9930.27</v>
      </c>
      <c r="I7" s="138">
        <v>14</v>
      </c>
      <c r="J7" s="138">
        <v>100</v>
      </c>
      <c r="K7" s="139">
        <v>27817.15</v>
      </c>
      <c r="L7" s="138">
        <v>0</v>
      </c>
      <c r="M7" s="139">
        <v>0</v>
      </c>
      <c r="N7" s="138">
        <v>56</v>
      </c>
      <c r="O7" s="139">
        <v>150374.51999999999</v>
      </c>
      <c r="P7" s="138">
        <v>68</v>
      </c>
      <c r="Q7" s="138">
        <v>622</v>
      </c>
      <c r="R7" s="139">
        <v>1166156.3799999999</v>
      </c>
      <c r="S7" s="138">
        <v>0</v>
      </c>
      <c r="T7" s="139">
        <v>0</v>
      </c>
      <c r="U7" s="138">
        <v>51</v>
      </c>
      <c r="V7" s="139">
        <v>319580.59999999998</v>
      </c>
      <c r="W7" s="138">
        <v>57</v>
      </c>
      <c r="X7" s="138">
        <v>132</v>
      </c>
      <c r="Y7" s="139">
        <v>275937.71000000002</v>
      </c>
      <c r="Z7" s="138">
        <v>0</v>
      </c>
      <c r="AA7" s="139">
        <v>0</v>
      </c>
      <c r="AB7" s="138">
        <v>25</v>
      </c>
      <c r="AC7" s="139">
        <v>111847.22</v>
      </c>
      <c r="AD7" s="138">
        <v>5</v>
      </c>
      <c r="AE7" s="138">
        <v>52</v>
      </c>
      <c r="AF7" s="139">
        <v>78338.600000000006</v>
      </c>
      <c r="AG7" s="138">
        <v>0</v>
      </c>
      <c r="AH7" s="139">
        <v>0</v>
      </c>
      <c r="AI7" s="138">
        <v>0</v>
      </c>
      <c r="AJ7" s="139">
        <v>0</v>
      </c>
      <c r="AK7" s="138">
        <v>0</v>
      </c>
      <c r="AL7" s="138">
        <v>0</v>
      </c>
      <c r="AM7" s="139">
        <v>0</v>
      </c>
    </row>
    <row r="8" spans="1:39" s="140" customFormat="1" ht="306.75" customHeight="1" x14ac:dyDescent="0.7">
      <c r="A8" s="136" t="s">
        <v>0</v>
      </c>
      <c r="B8" s="136" t="s">
        <v>38</v>
      </c>
      <c r="C8" s="137">
        <v>2010</v>
      </c>
      <c r="D8" s="137" t="s">
        <v>2</v>
      </c>
      <c r="E8" s="138">
        <v>1</v>
      </c>
      <c r="F8" s="139">
        <v>15028</v>
      </c>
      <c r="G8" s="138">
        <v>4</v>
      </c>
      <c r="H8" s="138">
        <v>8514</v>
      </c>
      <c r="I8" s="138">
        <v>18</v>
      </c>
      <c r="J8" s="138">
        <v>102</v>
      </c>
      <c r="K8" s="139">
        <v>26107.82</v>
      </c>
      <c r="L8" s="138">
        <v>0</v>
      </c>
      <c r="M8" s="139">
        <v>0</v>
      </c>
      <c r="N8" s="138">
        <v>37</v>
      </c>
      <c r="O8" s="139">
        <v>95670</v>
      </c>
      <c r="P8" s="138">
        <v>135</v>
      </c>
      <c r="Q8" s="138">
        <v>806</v>
      </c>
      <c r="R8" s="139">
        <v>1494363.86</v>
      </c>
      <c r="S8" s="138">
        <v>2</v>
      </c>
      <c r="T8" s="139">
        <f>75370.32+750</f>
        <v>76120.320000000007</v>
      </c>
      <c r="U8" s="138">
        <v>14</v>
      </c>
      <c r="V8" s="139">
        <v>1698520.8</v>
      </c>
      <c r="W8" s="138">
        <v>72</v>
      </c>
      <c r="X8" s="138">
        <v>126</v>
      </c>
      <c r="Y8" s="139">
        <v>241356.14</v>
      </c>
      <c r="Z8" s="138">
        <v>4</v>
      </c>
      <c r="AA8" s="139">
        <f>18120+8572.79+4290+3010+377</f>
        <v>34369.79</v>
      </c>
      <c r="AB8" s="138">
        <v>8</v>
      </c>
      <c r="AC8" s="139">
        <v>394174</v>
      </c>
      <c r="AD8" s="138">
        <v>4</v>
      </c>
      <c r="AE8" s="138">
        <v>93</v>
      </c>
      <c r="AF8" s="139">
        <v>170781.27</v>
      </c>
      <c r="AG8" s="138">
        <v>0</v>
      </c>
      <c r="AH8" s="139">
        <v>0</v>
      </c>
      <c r="AI8" s="138">
        <v>0</v>
      </c>
      <c r="AJ8" s="139">
        <v>0</v>
      </c>
      <c r="AK8" s="138">
        <v>0</v>
      </c>
      <c r="AL8" s="138">
        <v>0</v>
      </c>
      <c r="AM8" s="139">
        <v>0</v>
      </c>
    </row>
    <row r="9" spans="1:39" s="140" customFormat="1" ht="306.75" customHeight="1" x14ac:dyDescent="0.7">
      <c r="A9" s="136" t="s">
        <v>0</v>
      </c>
      <c r="B9" s="136" t="s">
        <v>38</v>
      </c>
      <c r="C9" s="137">
        <v>2009</v>
      </c>
      <c r="D9" s="137" t="s">
        <v>2</v>
      </c>
      <c r="E9" s="138">
        <v>1</v>
      </c>
      <c r="F9" s="139">
        <v>20150.939999999999</v>
      </c>
      <c r="G9" s="138">
        <v>3</v>
      </c>
      <c r="H9" s="138">
        <v>13937.94</v>
      </c>
      <c r="I9" s="138">
        <v>27</v>
      </c>
      <c r="J9" s="138">
        <v>156</v>
      </c>
      <c r="K9" s="139">
        <v>58466.09</v>
      </c>
      <c r="L9" s="138">
        <v>1</v>
      </c>
      <c r="M9" s="139">
        <v>25800</v>
      </c>
      <c r="N9" s="138">
        <v>30</v>
      </c>
      <c r="O9" s="139">
        <v>117865.2</v>
      </c>
      <c r="P9" s="138">
        <v>154</v>
      </c>
      <c r="Q9" s="138">
        <v>942</v>
      </c>
      <c r="R9" s="139">
        <v>1485212.94</v>
      </c>
      <c r="S9" s="138">
        <v>7</v>
      </c>
      <c r="T9" s="139">
        <v>960066</v>
      </c>
      <c r="U9" s="138">
        <v>21</v>
      </c>
      <c r="V9" s="139">
        <v>2310110.5</v>
      </c>
      <c r="W9" s="138">
        <v>102</v>
      </c>
      <c r="X9" s="138">
        <v>151</v>
      </c>
      <c r="Y9" s="139">
        <v>880641.45</v>
      </c>
      <c r="Z9" s="138">
        <v>4</v>
      </c>
      <c r="AA9" s="139">
        <v>2358.63</v>
      </c>
      <c r="AB9" s="138">
        <v>6</v>
      </c>
      <c r="AC9" s="139">
        <v>19145.13</v>
      </c>
      <c r="AD9" s="138">
        <v>14</v>
      </c>
      <c r="AE9" s="138">
        <v>90</v>
      </c>
      <c r="AF9" s="139">
        <v>188484.67</v>
      </c>
      <c r="AG9" s="138">
        <v>0</v>
      </c>
      <c r="AH9" s="139">
        <v>0</v>
      </c>
      <c r="AI9" s="138">
        <v>0</v>
      </c>
      <c r="AJ9" s="139">
        <v>0</v>
      </c>
      <c r="AK9" s="138">
        <v>0</v>
      </c>
      <c r="AL9" s="138">
        <v>0</v>
      </c>
      <c r="AM9" s="139">
        <v>0</v>
      </c>
    </row>
    <row r="10" spans="1:39" s="140" customFormat="1" ht="306.75" customHeight="1" x14ac:dyDescent="0.7">
      <c r="A10" s="136" t="s">
        <v>0</v>
      </c>
      <c r="B10" s="136" t="s">
        <v>38</v>
      </c>
      <c r="C10" s="137">
        <v>2008</v>
      </c>
      <c r="D10" s="137" t="s">
        <v>2</v>
      </c>
      <c r="E10" s="138">
        <v>0</v>
      </c>
      <c r="F10" s="139">
        <v>0</v>
      </c>
      <c r="G10" s="138">
        <v>4</v>
      </c>
      <c r="H10" s="138">
        <v>9732.9500000000007</v>
      </c>
      <c r="I10" s="138">
        <v>31</v>
      </c>
      <c r="J10" s="138">
        <v>156</v>
      </c>
      <c r="K10" s="139">
        <v>46200.1</v>
      </c>
      <c r="L10" s="138">
        <v>0</v>
      </c>
      <c r="M10" s="139">
        <v>0</v>
      </c>
      <c r="N10" s="138">
        <v>27</v>
      </c>
      <c r="O10" s="139">
        <v>117059.91</v>
      </c>
      <c r="P10" s="138">
        <v>168</v>
      </c>
      <c r="Q10" s="138">
        <v>758</v>
      </c>
      <c r="R10" s="139">
        <v>1208104</v>
      </c>
      <c r="S10" s="138">
        <v>0</v>
      </c>
      <c r="T10" s="139">
        <v>0</v>
      </c>
      <c r="U10" s="138">
        <v>13</v>
      </c>
      <c r="V10" s="139">
        <v>210932.51</v>
      </c>
      <c r="W10" s="138">
        <v>101</v>
      </c>
      <c r="X10" s="138">
        <v>186</v>
      </c>
      <c r="Y10" s="139">
        <v>492313.25</v>
      </c>
      <c r="Z10" s="138">
        <v>0</v>
      </c>
      <c r="AA10" s="139">
        <v>0</v>
      </c>
      <c r="AB10" s="138">
        <v>3</v>
      </c>
      <c r="AC10" s="139">
        <v>671275.83</v>
      </c>
      <c r="AD10" s="138">
        <v>16</v>
      </c>
      <c r="AE10" s="138">
        <v>68</v>
      </c>
      <c r="AF10" s="139">
        <v>163386.12</v>
      </c>
      <c r="AG10" s="138">
        <v>0</v>
      </c>
      <c r="AH10" s="139">
        <v>0</v>
      </c>
      <c r="AI10" s="138">
        <v>0</v>
      </c>
      <c r="AJ10" s="139">
        <v>0</v>
      </c>
      <c r="AK10" s="138">
        <v>0</v>
      </c>
      <c r="AL10" s="138">
        <v>0</v>
      </c>
      <c r="AM10" s="139">
        <v>0</v>
      </c>
    </row>
    <row r="11" spans="1:39" s="140" customFormat="1" ht="306.75" customHeight="1" x14ac:dyDescent="0.7">
      <c r="A11" s="136" t="s">
        <v>0</v>
      </c>
      <c r="B11" s="136" t="s">
        <v>38</v>
      </c>
      <c r="C11" s="137">
        <v>2007</v>
      </c>
      <c r="D11" s="137" t="s">
        <v>14</v>
      </c>
      <c r="E11" s="138">
        <v>1</v>
      </c>
      <c r="F11" s="139">
        <v>5409</v>
      </c>
      <c r="G11" s="138">
        <v>46</v>
      </c>
      <c r="H11" s="138">
        <v>15220</v>
      </c>
      <c r="I11" s="138">
        <v>0</v>
      </c>
      <c r="J11" s="138">
        <v>111</v>
      </c>
      <c r="K11" s="139">
        <v>75956</v>
      </c>
      <c r="L11" s="138">
        <v>0</v>
      </c>
      <c r="M11" s="139">
        <v>0</v>
      </c>
      <c r="N11" s="138">
        <v>3</v>
      </c>
      <c r="O11" s="139">
        <v>6000</v>
      </c>
      <c r="P11" s="138">
        <v>169</v>
      </c>
      <c r="Q11" s="138">
        <v>718</v>
      </c>
      <c r="R11" s="139">
        <v>1444339</v>
      </c>
      <c r="S11" s="138">
        <v>2</v>
      </c>
      <c r="T11" s="139">
        <v>29298</v>
      </c>
      <c r="U11" s="138">
        <v>1</v>
      </c>
      <c r="V11" s="139">
        <v>361</v>
      </c>
      <c r="W11" s="138">
        <v>150</v>
      </c>
      <c r="X11" s="138">
        <v>306</v>
      </c>
      <c r="Y11" s="139">
        <v>1325085</v>
      </c>
      <c r="Z11" s="138">
        <v>0</v>
      </c>
      <c r="AA11" s="139">
        <v>0</v>
      </c>
      <c r="AB11" s="138">
        <v>0</v>
      </c>
      <c r="AC11" s="139">
        <v>0</v>
      </c>
      <c r="AD11" s="138">
        <v>3</v>
      </c>
      <c r="AE11" s="138">
        <v>25</v>
      </c>
      <c r="AF11" s="139">
        <v>55178</v>
      </c>
      <c r="AG11" s="138">
        <v>1</v>
      </c>
      <c r="AH11" s="139">
        <v>1514423</v>
      </c>
      <c r="AI11" s="138">
        <v>2</v>
      </c>
      <c r="AJ11" s="139">
        <v>164235</v>
      </c>
      <c r="AK11" s="138">
        <v>0</v>
      </c>
      <c r="AL11" s="138">
        <v>30</v>
      </c>
      <c r="AM11" s="139">
        <v>706007</v>
      </c>
    </row>
    <row r="12" spans="1:39" s="140" customFormat="1" ht="306.75" customHeight="1" x14ac:dyDescent="0.7">
      <c r="A12" s="136" t="s">
        <v>0</v>
      </c>
      <c r="B12" s="136" t="s">
        <v>38</v>
      </c>
      <c r="C12" s="137">
        <v>2007</v>
      </c>
      <c r="D12" s="137" t="s">
        <v>15</v>
      </c>
      <c r="E12" s="138">
        <v>0</v>
      </c>
      <c r="F12" s="139">
        <v>0</v>
      </c>
      <c r="G12" s="138">
        <v>0</v>
      </c>
      <c r="H12" s="138">
        <v>0</v>
      </c>
      <c r="I12" s="138">
        <v>0</v>
      </c>
      <c r="J12" s="138">
        <v>0</v>
      </c>
      <c r="K12" s="139">
        <v>0</v>
      </c>
      <c r="L12" s="138">
        <v>0</v>
      </c>
      <c r="M12" s="139">
        <v>0</v>
      </c>
      <c r="N12" s="138">
        <v>0</v>
      </c>
      <c r="O12" s="139">
        <v>0</v>
      </c>
      <c r="P12" s="138">
        <v>0</v>
      </c>
      <c r="Q12" s="138">
        <v>0</v>
      </c>
      <c r="R12" s="139">
        <v>0</v>
      </c>
      <c r="S12" s="138">
        <v>0</v>
      </c>
      <c r="T12" s="139">
        <v>0</v>
      </c>
      <c r="U12" s="138">
        <v>0</v>
      </c>
      <c r="V12" s="139">
        <v>0</v>
      </c>
      <c r="W12" s="138">
        <v>0</v>
      </c>
      <c r="X12" s="138">
        <v>0</v>
      </c>
      <c r="Y12" s="139">
        <v>0</v>
      </c>
      <c r="Z12" s="138">
        <v>0</v>
      </c>
      <c r="AA12" s="139">
        <v>0</v>
      </c>
      <c r="AB12" s="138">
        <v>0</v>
      </c>
      <c r="AC12" s="139">
        <v>0</v>
      </c>
      <c r="AD12" s="138">
        <v>0</v>
      </c>
      <c r="AE12" s="138">
        <v>0</v>
      </c>
      <c r="AF12" s="139">
        <v>0</v>
      </c>
      <c r="AG12" s="138">
        <v>0</v>
      </c>
      <c r="AH12" s="139">
        <v>0</v>
      </c>
      <c r="AI12" s="138">
        <v>0</v>
      </c>
      <c r="AJ12" s="139">
        <v>0</v>
      </c>
      <c r="AK12" s="138">
        <v>0</v>
      </c>
      <c r="AL12" s="138">
        <v>0</v>
      </c>
      <c r="AM12" s="139">
        <v>0</v>
      </c>
    </row>
    <row r="13" spans="1:39" ht="117.75" customHeight="1" x14ac:dyDescent="0.7"/>
    <row r="14" spans="1:39" ht="156" customHeight="1" x14ac:dyDescent="0.7">
      <c r="B14" s="165">
        <v>2011</v>
      </c>
      <c r="C14" s="165"/>
      <c r="D14" s="165"/>
      <c r="E14" s="155" t="s">
        <v>26</v>
      </c>
      <c r="F14" s="156"/>
      <c r="G14" s="155" t="s">
        <v>27</v>
      </c>
      <c r="H14" s="156"/>
      <c r="I14" s="155" t="s">
        <v>28</v>
      </c>
      <c r="J14" s="156"/>
      <c r="K14" s="155" t="s">
        <v>29</v>
      </c>
      <c r="L14" s="156"/>
      <c r="M14" s="155" t="s">
        <v>30</v>
      </c>
      <c r="N14" s="156"/>
      <c r="O14" s="155" t="s">
        <v>39</v>
      </c>
      <c r="P14" s="156"/>
    </row>
    <row r="15" spans="1:39" ht="156" customHeight="1" x14ac:dyDescent="0.7">
      <c r="B15" s="165"/>
      <c r="C15" s="165"/>
      <c r="D15" s="165"/>
      <c r="E15" s="142" t="s">
        <v>40</v>
      </c>
      <c r="F15" s="143" t="s">
        <v>41</v>
      </c>
      <c r="G15" s="142" t="s">
        <v>40</v>
      </c>
      <c r="H15" s="143" t="s">
        <v>41</v>
      </c>
      <c r="I15" s="143" t="s">
        <v>40</v>
      </c>
      <c r="J15" s="143" t="s">
        <v>41</v>
      </c>
      <c r="K15" s="142" t="s">
        <v>40</v>
      </c>
      <c r="L15" s="143" t="s">
        <v>41</v>
      </c>
      <c r="M15" s="142" t="s">
        <v>40</v>
      </c>
      <c r="N15" s="143" t="s">
        <v>41</v>
      </c>
      <c r="O15" s="142" t="s">
        <v>40</v>
      </c>
      <c r="P15" s="143" t="s">
        <v>41</v>
      </c>
    </row>
    <row r="16" spans="1:39" ht="120.75" customHeight="1" x14ac:dyDescent="0.7">
      <c r="B16" s="162" t="s">
        <v>42</v>
      </c>
      <c r="C16" s="163"/>
      <c r="D16" s="164"/>
      <c r="E16" s="144">
        <f>E7+G7+I7+J7</f>
        <v>137</v>
      </c>
      <c r="F16" s="144">
        <f>F7+H7+K7</f>
        <v>17886.88</v>
      </c>
      <c r="G16" s="144">
        <f>L7+N7+P7+Q7</f>
        <v>746</v>
      </c>
      <c r="H16" s="144">
        <f>M7+O7+R7</f>
        <v>1316530.8999999999</v>
      </c>
      <c r="I16" s="144">
        <f>S7+U7+W7+X7</f>
        <v>240</v>
      </c>
      <c r="J16" s="144">
        <f>T7+V7+Y7</f>
        <v>595518.31000000006</v>
      </c>
      <c r="K16" s="144">
        <f>Z7+AB7+AD7+AE7</f>
        <v>82</v>
      </c>
      <c r="L16" s="144">
        <f>AA7+AC7+AF7</f>
        <v>190185.82</v>
      </c>
      <c r="M16" s="144">
        <f>AD7+AE7+AG7+AH7</f>
        <v>57</v>
      </c>
      <c r="N16" s="144">
        <f>AM7+AH7+AJ7</f>
        <v>0</v>
      </c>
      <c r="O16" s="144">
        <f>E16+G16+I16+K16+M16</f>
        <v>1262</v>
      </c>
      <c r="P16" s="145">
        <f>F16+H16+J16+L16+N16</f>
        <v>2120121.9099999997</v>
      </c>
    </row>
    <row r="17" spans="2:16" ht="120.75" customHeight="1" x14ac:dyDescent="0.7">
      <c r="B17" s="162" t="s">
        <v>43</v>
      </c>
      <c r="C17" s="163"/>
      <c r="D17" s="164"/>
      <c r="E17" s="144">
        <f>G7</f>
        <v>23</v>
      </c>
      <c r="F17" s="144">
        <f>H7</f>
        <v>-9930.27</v>
      </c>
      <c r="G17" s="144">
        <f>N7</f>
        <v>56</v>
      </c>
      <c r="H17" s="144">
        <f>O7</f>
        <v>150374.51999999999</v>
      </c>
      <c r="I17" s="144">
        <f>U7</f>
        <v>51</v>
      </c>
      <c r="J17" s="144">
        <f>V7</f>
        <v>319580.59999999998</v>
      </c>
      <c r="K17" s="144">
        <f>AB7</f>
        <v>25</v>
      </c>
      <c r="L17" s="144">
        <f>AC7</f>
        <v>111847.22</v>
      </c>
      <c r="M17" s="144">
        <f>AI7</f>
        <v>0</v>
      </c>
      <c r="N17" s="144">
        <f>AJ7</f>
        <v>0</v>
      </c>
      <c r="O17" s="144">
        <f t="shared" ref="O17:P19" si="0">E17+G17+I17+K17+M17</f>
        <v>155</v>
      </c>
      <c r="P17" s="145">
        <f t="shared" si="0"/>
        <v>571872.06999999995</v>
      </c>
    </row>
    <row r="18" spans="2:16" ht="120.75" customHeight="1" x14ac:dyDescent="0.7">
      <c r="B18" s="162" t="s">
        <v>44</v>
      </c>
      <c r="C18" s="163"/>
      <c r="D18" s="164"/>
      <c r="E18" s="144">
        <f>E7+J7</f>
        <v>100</v>
      </c>
      <c r="F18" s="144">
        <f>F7+K7</f>
        <v>27817.15</v>
      </c>
      <c r="G18" s="144">
        <f>L9+Q9</f>
        <v>943</v>
      </c>
      <c r="H18" s="144">
        <f>M7+R7</f>
        <v>1166156.3799999999</v>
      </c>
      <c r="I18" s="144">
        <f>S7+X7</f>
        <v>132</v>
      </c>
      <c r="J18" s="144">
        <f>T7+Y7</f>
        <v>275937.71000000002</v>
      </c>
      <c r="K18" s="144">
        <f>Z7+AE7</f>
        <v>52</v>
      </c>
      <c r="L18" s="144">
        <f>AA7+AF7</f>
        <v>78338.600000000006</v>
      </c>
      <c r="M18" s="144">
        <f>AD7+AH7</f>
        <v>5</v>
      </c>
      <c r="N18" s="144">
        <f>AM7+AJ7</f>
        <v>0</v>
      </c>
      <c r="O18" s="144">
        <f t="shared" si="0"/>
        <v>1232</v>
      </c>
      <c r="P18" s="145">
        <f t="shared" si="0"/>
        <v>1548249.8399999999</v>
      </c>
    </row>
    <row r="19" spans="2:16" ht="120.75" customHeight="1" x14ac:dyDescent="0.7">
      <c r="B19" s="162" t="s">
        <v>45</v>
      </c>
      <c r="C19" s="163"/>
      <c r="D19" s="164"/>
      <c r="E19" s="144">
        <f>E17+E18</f>
        <v>123</v>
      </c>
      <c r="F19" s="144">
        <f t="shared" ref="F19:N19" si="1">F17+F18</f>
        <v>17886.88</v>
      </c>
      <c r="G19" s="144">
        <f t="shared" si="1"/>
        <v>999</v>
      </c>
      <c r="H19" s="144">
        <f t="shared" si="1"/>
        <v>1316530.8999999999</v>
      </c>
      <c r="I19" s="144">
        <f t="shared" si="1"/>
        <v>183</v>
      </c>
      <c r="J19" s="144">
        <f t="shared" si="1"/>
        <v>595518.31000000006</v>
      </c>
      <c r="K19" s="144">
        <f t="shared" si="1"/>
        <v>77</v>
      </c>
      <c r="L19" s="144">
        <f t="shared" si="1"/>
        <v>190185.82</v>
      </c>
      <c r="M19" s="144">
        <f t="shared" si="1"/>
        <v>5</v>
      </c>
      <c r="N19" s="144">
        <f t="shared" si="1"/>
        <v>0</v>
      </c>
      <c r="O19" s="144">
        <f t="shared" si="0"/>
        <v>1387</v>
      </c>
      <c r="P19" s="145">
        <f t="shared" si="0"/>
        <v>2120121.9099999997</v>
      </c>
    </row>
    <row r="20" spans="2:16" ht="120.75" customHeight="1" x14ac:dyDescent="0.7"/>
    <row r="21" spans="2:16" ht="120.75" customHeight="1" x14ac:dyDescent="0.7">
      <c r="B21" s="165">
        <v>2010</v>
      </c>
      <c r="C21" s="165"/>
      <c r="D21" s="165"/>
      <c r="E21" s="155" t="s">
        <v>26</v>
      </c>
      <c r="F21" s="156"/>
      <c r="G21" s="155" t="s">
        <v>27</v>
      </c>
      <c r="H21" s="156"/>
      <c r="I21" s="155" t="s">
        <v>28</v>
      </c>
      <c r="J21" s="156"/>
      <c r="K21" s="155" t="s">
        <v>29</v>
      </c>
      <c r="L21" s="156"/>
      <c r="M21" s="155" t="s">
        <v>30</v>
      </c>
      <c r="N21" s="156"/>
      <c r="O21" s="155" t="s">
        <v>39</v>
      </c>
      <c r="P21" s="156"/>
    </row>
    <row r="22" spans="2:16" ht="120.75" customHeight="1" x14ac:dyDescent="0.7">
      <c r="B22" s="165"/>
      <c r="C22" s="165"/>
      <c r="D22" s="165"/>
      <c r="E22" s="142" t="s">
        <v>40</v>
      </c>
      <c r="F22" s="143" t="s">
        <v>41</v>
      </c>
      <c r="G22" s="142" t="s">
        <v>40</v>
      </c>
      <c r="H22" s="143" t="s">
        <v>41</v>
      </c>
      <c r="I22" s="143" t="s">
        <v>40</v>
      </c>
      <c r="J22" s="143" t="s">
        <v>41</v>
      </c>
      <c r="K22" s="142" t="s">
        <v>40</v>
      </c>
      <c r="L22" s="143" t="s">
        <v>41</v>
      </c>
      <c r="M22" s="142" t="s">
        <v>40</v>
      </c>
      <c r="N22" s="143" t="s">
        <v>41</v>
      </c>
      <c r="O22" s="142" t="s">
        <v>40</v>
      </c>
      <c r="P22" s="143" t="s">
        <v>41</v>
      </c>
    </row>
    <row r="23" spans="2:16" ht="120.75" customHeight="1" x14ac:dyDescent="0.7">
      <c r="B23" s="162" t="s">
        <v>42</v>
      </c>
      <c r="C23" s="163"/>
      <c r="D23" s="164"/>
      <c r="E23" s="144">
        <f>E8+G8+I8+J8</f>
        <v>125</v>
      </c>
      <c r="F23" s="144">
        <f>F8+H8+K8</f>
        <v>49649.82</v>
      </c>
      <c r="G23" s="144">
        <f>L8+N8+P8+Q8</f>
        <v>978</v>
      </c>
      <c r="H23" s="144">
        <f>M8+O8+R8</f>
        <v>1590033.86</v>
      </c>
      <c r="I23" s="144">
        <f>S8+U8+W8+X8</f>
        <v>214</v>
      </c>
      <c r="J23" s="144">
        <f>T8+V8+Y8</f>
        <v>2015997.2600000002</v>
      </c>
      <c r="K23" s="144">
        <f>Z8+AB8+AD8+AE8</f>
        <v>109</v>
      </c>
      <c r="L23" s="144">
        <f>AA8+AC8+AF8</f>
        <v>599325.05999999994</v>
      </c>
      <c r="M23" s="144">
        <f>AD8+AE8+AG8+AH8</f>
        <v>97</v>
      </c>
      <c r="N23" s="144">
        <f>AM8+AH8+AJ8</f>
        <v>0</v>
      </c>
      <c r="O23" s="144">
        <f>E23+G23+I23+K23+M23</f>
        <v>1523</v>
      </c>
      <c r="P23" s="145">
        <f>F23+H23+J23+L23+N23</f>
        <v>4255006</v>
      </c>
    </row>
    <row r="24" spans="2:16" ht="120.75" customHeight="1" x14ac:dyDescent="0.7">
      <c r="B24" s="162" t="s">
        <v>43</v>
      </c>
      <c r="C24" s="163"/>
      <c r="D24" s="164"/>
      <c r="E24" s="144">
        <f>G8</f>
        <v>4</v>
      </c>
      <c r="F24" s="144">
        <f>H8</f>
        <v>8514</v>
      </c>
      <c r="G24" s="144">
        <f>N8</f>
        <v>37</v>
      </c>
      <c r="H24" s="144">
        <f>O8</f>
        <v>95670</v>
      </c>
      <c r="I24" s="144">
        <f>U8</f>
        <v>14</v>
      </c>
      <c r="J24" s="144">
        <f>V8</f>
        <v>1698520.8</v>
      </c>
      <c r="K24" s="144">
        <f>AB8</f>
        <v>8</v>
      </c>
      <c r="L24" s="144">
        <f>AC8</f>
        <v>394174</v>
      </c>
      <c r="M24" s="144">
        <f>AI8</f>
        <v>0</v>
      </c>
      <c r="N24" s="144">
        <f>AJ8</f>
        <v>0</v>
      </c>
      <c r="O24" s="144">
        <f t="shared" ref="O24:P26" si="2">E24+G24+I24+K24+M24</f>
        <v>63</v>
      </c>
      <c r="P24" s="145">
        <f t="shared" si="2"/>
        <v>2196878.7999999998</v>
      </c>
    </row>
    <row r="25" spans="2:16" ht="120.75" customHeight="1" x14ac:dyDescent="0.7">
      <c r="B25" s="162" t="s">
        <v>44</v>
      </c>
      <c r="C25" s="163"/>
      <c r="D25" s="164"/>
      <c r="E25" s="144">
        <f>E8+J8</f>
        <v>103</v>
      </c>
      <c r="F25" s="144">
        <f>F8+K8</f>
        <v>41135.82</v>
      </c>
      <c r="G25" s="144">
        <f>L8+Q8</f>
        <v>806</v>
      </c>
      <c r="H25" s="144">
        <f>M8+R8</f>
        <v>1494363.86</v>
      </c>
      <c r="I25" s="144">
        <f>S8+X8</f>
        <v>128</v>
      </c>
      <c r="J25" s="144">
        <f>T8+Y8</f>
        <v>317476.46000000002</v>
      </c>
      <c r="K25" s="144">
        <f>Z8+AE8</f>
        <v>97</v>
      </c>
      <c r="L25" s="144">
        <f>AA8+AF8</f>
        <v>205151.06</v>
      </c>
      <c r="M25" s="144">
        <f>AD8+AH8</f>
        <v>4</v>
      </c>
      <c r="N25" s="144">
        <f>AM8+AJ8</f>
        <v>0</v>
      </c>
      <c r="O25" s="144">
        <f t="shared" si="2"/>
        <v>1138</v>
      </c>
      <c r="P25" s="145">
        <f t="shared" si="2"/>
        <v>2058127.2000000002</v>
      </c>
    </row>
    <row r="26" spans="2:16" ht="120.75" customHeight="1" x14ac:dyDescent="0.7">
      <c r="B26" s="162" t="s">
        <v>45</v>
      </c>
      <c r="C26" s="163"/>
      <c r="D26" s="164"/>
      <c r="E26" s="144">
        <f>E24+E25</f>
        <v>107</v>
      </c>
      <c r="F26" s="144">
        <f t="shared" ref="F26:N26" si="3">F24+F25</f>
        <v>49649.82</v>
      </c>
      <c r="G26" s="144">
        <f t="shared" si="3"/>
        <v>843</v>
      </c>
      <c r="H26" s="144">
        <f t="shared" si="3"/>
        <v>1590033.86</v>
      </c>
      <c r="I26" s="144">
        <f t="shared" si="3"/>
        <v>142</v>
      </c>
      <c r="J26" s="144">
        <f t="shared" si="3"/>
        <v>2015997.26</v>
      </c>
      <c r="K26" s="144">
        <f t="shared" si="3"/>
        <v>105</v>
      </c>
      <c r="L26" s="144">
        <f t="shared" si="3"/>
        <v>599325.06000000006</v>
      </c>
      <c r="M26" s="144">
        <f t="shared" si="3"/>
        <v>4</v>
      </c>
      <c r="N26" s="144">
        <f t="shared" si="3"/>
        <v>0</v>
      </c>
      <c r="O26" s="144">
        <f t="shared" si="2"/>
        <v>1201</v>
      </c>
      <c r="P26" s="145">
        <f t="shared" si="2"/>
        <v>4255006</v>
      </c>
    </row>
    <row r="27" spans="2:16" ht="120.75" customHeight="1" x14ac:dyDescent="0.7"/>
    <row r="28" spans="2:16" ht="120.75" customHeight="1" x14ac:dyDescent="0.7">
      <c r="B28" s="165">
        <v>2009</v>
      </c>
      <c r="C28" s="165"/>
      <c r="D28" s="165"/>
      <c r="E28" s="155" t="s">
        <v>26</v>
      </c>
      <c r="F28" s="156"/>
      <c r="G28" s="155" t="s">
        <v>27</v>
      </c>
      <c r="H28" s="156"/>
      <c r="I28" s="155" t="s">
        <v>28</v>
      </c>
      <c r="J28" s="156"/>
      <c r="K28" s="155" t="s">
        <v>29</v>
      </c>
      <c r="L28" s="156"/>
      <c r="M28" s="155" t="s">
        <v>30</v>
      </c>
      <c r="N28" s="156"/>
      <c r="O28" s="155" t="s">
        <v>39</v>
      </c>
      <c r="P28" s="156"/>
    </row>
    <row r="29" spans="2:16" ht="120.75" customHeight="1" x14ac:dyDescent="0.7">
      <c r="B29" s="165"/>
      <c r="C29" s="165"/>
      <c r="D29" s="165"/>
      <c r="E29" s="142" t="s">
        <v>40</v>
      </c>
      <c r="F29" s="143" t="s">
        <v>41</v>
      </c>
      <c r="G29" s="142" t="s">
        <v>40</v>
      </c>
      <c r="H29" s="143" t="s">
        <v>41</v>
      </c>
      <c r="I29" s="143" t="s">
        <v>40</v>
      </c>
      <c r="J29" s="143" t="s">
        <v>41</v>
      </c>
      <c r="K29" s="142" t="s">
        <v>40</v>
      </c>
      <c r="L29" s="143" t="s">
        <v>41</v>
      </c>
      <c r="M29" s="142" t="s">
        <v>40</v>
      </c>
      <c r="N29" s="143" t="s">
        <v>41</v>
      </c>
      <c r="O29" s="142" t="s">
        <v>40</v>
      </c>
      <c r="P29" s="143" t="s">
        <v>41</v>
      </c>
    </row>
    <row r="30" spans="2:16" ht="120.75" customHeight="1" x14ac:dyDescent="0.7">
      <c r="B30" s="162" t="s">
        <v>42</v>
      </c>
      <c r="C30" s="163"/>
      <c r="D30" s="164"/>
      <c r="E30" s="144">
        <f>E9+G9+I9+J9</f>
        <v>187</v>
      </c>
      <c r="F30" s="144">
        <f>F9+H9+K9</f>
        <v>92554.97</v>
      </c>
      <c r="G30" s="144">
        <f>L9+N9+P9+Q9</f>
        <v>1127</v>
      </c>
      <c r="H30" s="144">
        <f>M9+O9+R9</f>
        <v>1628878.14</v>
      </c>
      <c r="I30" s="144">
        <f>S9+U9+W9+X9</f>
        <v>281</v>
      </c>
      <c r="J30" s="144">
        <f>T9+V9+Y9</f>
        <v>4150817.95</v>
      </c>
      <c r="K30" s="144">
        <f>Z9+AB9+AD9+AE9</f>
        <v>114</v>
      </c>
      <c r="L30" s="144">
        <f>AA9+AC9+AF9</f>
        <v>209988.43000000002</v>
      </c>
      <c r="M30" s="144">
        <f>AD9+AE9+AG9+AH9</f>
        <v>104</v>
      </c>
      <c r="N30" s="144">
        <f>AM9+AH9+AJ9</f>
        <v>0</v>
      </c>
      <c r="O30" s="144">
        <f>E30+G30+I30+K30+M30</f>
        <v>1813</v>
      </c>
      <c r="P30" s="145">
        <f>F30+H30+J30+L30+N30</f>
        <v>6082239.4900000002</v>
      </c>
    </row>
    <row r="31" spans="2:16" ht="120.75" customHeight="1" x14ac:dyDescent="0.7">
      <c r="B31" s="162" t="s">
        <v>43</v>
      </c>
      <c r="C31" s="163"/>
      <c r="D31" s="164"/>
      <c r="E31" s="144">
        <f>G9</f>
        <v>3</v>
      </c>
      <c r="F31" s="144">
        <f>H9</f>
        <v>13937.94</v>
      </c>
      <c r="G31" s="144">
        <f>N9</f>
        <v>30</v>
      </c>
      <c r="H31" s="144">
        <f>O9</f>
        <v>117865.2</v>
      </c>
      <c r="I31" s="144">
        <f>U9</f>
        <v>21</v>
      </c>
      <c r="J31" s="144">
        <f>V9</f>
        <v>2310110.5</v>
      </c>
      <c r="K31" s="144">
        <f>AB9</f>
        <v>6</v>
      </c>
      <c r="L31" s="144">
        <f>AC9</f>
        <v>19145.13</v>
      </c>
      <c r="M31" s="144">
        <f>AI9</f>
        <v>0</v>
      </c>
      <c r="N31" s="144">
        <f>AJ9</f>
        <v>0</v>
      </c>
      <c r="O31" s="144">
        <f t="shared" ref="O31:P33" si="4">E31+G31+I31+K31+M31</f>
        <v>60</v>
      </c>
      <c r="P31" s="145">
        <f t="shared" si="4"/>
        <v>2461058.77</v>
      </c>
    </row>
    <row r="32" spans="2:16" ht="120.75" customHeight="1" x14ac:dyDescent="0.7">
      <c r="B32" s="162" t="s">
        <v>44</v>
      </c>
      <c r="C32" s="163"/>
      <c r="D32" s="164"/>
      <c r="E32" s="144">
        <f>E9+J9</f>
        <v>157</v>
      </c>
      <c r="F32" s="144">
        <f>F9+K9</f>
        <v>78617.03</v>
      </c>
      <c r="G32" s="144">
        <f>L9+Q9</f>
        <v>943</v>
      </c>
      <c r="H32" s="144">
        <f>M9+R9</f>
        <v>1511012.94</v>
      </c>
      <c r="I32" s="144">
        <f>S9+X9</f>
        <v>158</v>
      </c>
      <c r="J32" s="144">
        <f>T9+Y9</f>
        <v>1840707.45</v>
      </c>
      <c r="K32" s="144">
        <f>Z9+AE9</f>
        <v>94</v>
      </c>
      <c r="L32" s="144">
        <f>AA9+AF9</f>
        <v>190843.30000000002</v>
      </c>
      <c r="M32" s="144">
        <f>AD9+AH9</f>
        <v>14</v>
      </c>
      <c r="N32" s="144">
        <f>AM9+AJ9</f>
        <v>0</v>
      </c>
      <c r="O32" s="144">
        <f t="shared" si="4"/>
        <v>1366</v>
      </c>
      <c r="P32" s="145">
        <f t="shared" si="4"/>
        <v>3621180.7199999997</v>
      </c>
    </row>
    <row r="33" spans="2:16" ht="120.75" customHeight="1" x14ac:dyDescent="0.7">
      <c r="B33" s="162" t="s">
        <v>45</v>
      </c>
      <c r="C33" s="163"/>
      <c r="D33" s="164"/>
      <c r="E33" s="144">
        <f>E31+E32</f>
        <v>160</v>
      </c>
      <c r="F33" s="144">
        <f t="shared" ref="F33:N33" si="5">F31+F32</f>
        <v>92554.97</v>
      </c>
      <c r="G33" s="144">
        <f t="shared" si="5"/>
        <v>973</v>
      </c>
      <c r="H33" s="144">
        <f t="shared" si="5"/>
        <v>1628878.14</v>
      </c>
      <c r="I33" s="144">
        <f t="shared" si="5"/>
        <v>179</v>
      </c>
      <c r="J33" s="144">
        <f t="shared" si="5"/>
        <v>4150817.95</v>
      </c>
      <c r="K33" s="144">
        <f t="shared" si="5"/>
        <v>100</v>
      </c>
      <c r="L33" s="144">
        <f t="shared" si="5"/>
        <v>209988.43000000002</v>
      </c>
      <c r="M33" s="144">
        <f t="shared" si="5"/>
        <v>14</v>
      </c>
      <c r="N33" s="144">
        <f t="shared" si="5"/>
        <v>0</v>
      </c>
      <c r="O33" s="144">
        <f t="shared" si="4"/>
        <v>1426</v>
      </c>
      <c r="P33" s="145">
        <f t="shared" si="4"/>
        <v>6082239.4900000002</v>
      </c>
    </row>
    <row r="34" spans="2:16" ht="120.75" customHeight="1" x14ac:dyDescent="0.7"/>
    <row r="35" spans="2:16" ht="120.75" customHeight="1" x14ac:dyDescent="0.7">
      <c r="B35" s="165">
        <v>2008</v>
      </c>
      <c r="C35" s="165"/>
      <c r="D35" s="165"/>
      <c r="E35" s="155" t="s">
        <v>26</v>
      </c>
      <c r="F35" s="156"/>
      <c r="G35" s="155" t="s">
        <v>27</v>
      </c>
      <c r="H35" s="156"/>
      <c r="I35" s="155" t="s">
        <v>28</v>
      </c>
      <c r="J35" s="156"/>
      <c r="K35" s="155" t="s">
        <v>29</v>
      </c>
      <c r="L35" s="156"/>
      <c r="M35" s="155" t="s">
        <v>30</v>
      </c>
      <c r="N35" s="156"/>
      <c r="O35" s="155" t="s">
        <v>39</v>
      </c>
      <c r="P35" s="156"/>
    </row>
    <row r="36" spans="2:16" ht="120.75" customHeight="1" x14ac:dyDescent="0.7">
      <c r="B36" s="165"/>
      <c r="C36" s="165"/>
      <c r="D36" s="165"/>
      <c r="E36" s="142" t="s">
        <v>40</v>
      </c>
      <c r="F36" s="143" t="s">
        <v>41</v>
      </c>
      <c r="G36" s="142" t="s">
        <v>40</v>
      </c>
      <c r="H36" s="143" t="s">
        <v>41</v>
      </c>
      <c r="I36" s="143" t="s">
        <v>40</v>
      </c>
      <c r="J36" s="143" t="s">
        <v>41</v>
      </c>
      <c r="K36" s="142" t="s">
        <v>40</v>
      </c>
      <c r="L36" s="143" t="s">
        <v>41</v>
      </c>
      <c r="M36" s="142" t="s">
        <v>40</v>
      </c>
      <c r="N36" s="143" t="s">
        <v>41</v>
      </c>
      <c r="O36" s="142" t="s">
        <v>40</v>
      </c>
      <c r="P36" s="143" t="s">
        <v>41</v>
      </c>
    </row>
    <row r="37" spans="2:16" ht="120.75" customHeight="1" x14ac:dyDescent="0.7">
      <c r="B37" s="162" t="s">
        <v>42</v>
      </c>
      <c r="C37" s="163"/>
      <c r="D37" s="164"/>
      <c r="E37" s="144">
        <f>E10+G10+I10+J10</f>
        <v>191</v>
      </c>
      <c r="F37" s="144">
        <f>F10+H10+K10</f>
        <v>55933.05</v>
      </c>
      <c r="G37" s="144">
        <f>L10+N10+P10+Q10</f>
        <v>953</v>
      </c>
      <c r="H37" s="144">
        <f>M10+O10+R10</f>
        <v>1325163.9099999999</v>
      </c>
      <c r="I37" s="144">
        <f>S10+U10+W10+X10</f>
        <v>300</v>
      </c>
      <c r="J37" s="144">
        <f>T10+V10+Y10</f>
        <v>703245.76</v>
      </c>
      <c r="K37" s="144">
        <f>Z10+AB10+AD10+AE10</f>
        <v>87</v>
      </c>
      <c r="L37" s="144">
        <f>AA10+AC10+AF10</f>
        <v>834661.95</v>
      </c>
      <c r="M37" s="144">
        <f>AD10+AE10+AG10+AH10</f>
        <v>84</v>
      </c>
      <c r="N37" s="144">
        <f>AM10+AH10+AJ10</f>
        <v>0</v>
      </c>
      <c r="O37" s="144">
        <f>E37+G37+I37+K37+M37</f>
        <v>1615</v>
      </c>
      <c r="P37" s="145">
        <f>F37+H37+J37+L37+N37</f>
        <v>2919004.67</v>
      </c>
    </row>
    <row r="38" spans="2:16" ht="120.75" customHeight="1" x14ac:dyDescent="0.7">
      <c r="B38" s="162" t="s">
        <v>43</v>
      </c>
      <c r="C38" s="163"/>
      <c r="D38" s="164"/>
      <c r="E38" s="144">
        <f>G10</f>
        <v>4</v>
      </c>
      <c r="F38" s="144">
        <f>H10</f>
        <v>9732.9500000000007</v>
      </c>
      <c r="G38" s="144">
        <f>N10</f>
        <v>27</v>
      </c>
      <c r="H38" s="144">
        <f>O10</f>
        <v>117059.91</v>
      </c>
      <c r="I38" s="144">
        <f>U10</f>
        <v>13</v>
      </c>
      <c r="J38" s="144">
        <f>V10</f>
        <v>210932.51</v>
      </c>
      <c r="K38" s="144">
        <f>AB10</f>
        <v>3</v>
      </c>
      <c r="L38" s="144">
        <f>AC10</f>
        <v>671275.83</v>
      </c>
      <c r="M38" s="144">
        <f>AI10</f>
        <v>0</v>
      </c>
      <c r="N38" s="144">
        <f>AJ10</f>
        <v>0</v>
      </c>
      <c r="O38" s="144">
        <f t="shared" ref="O38:P40" si="6">E38+G38+I38+K38+M38</f>
        <v>47</v>
      </c>
      <c r="P38" s="145">
        <f t="shared" si="6"/>
        <v>1009001.2</v>
      </c>
    </row>
    <row r="39" spans="2:16" ht="120.75" customHeight="1" x14ac:dyDescent="0.7">
      <c r="B39" s="162" t="s">
        <v>44</v>
      </c>
      <c r="C39" s="163"/>
      <c r="D39" s="164"/>
      <c r="E39" s="144">
        <f>E10+J10</f>
        <v>156</v>
      </c>
      <c r="F39" s="144">
        <f>F10+K10</f>
        <v>46200.1</v>
      </c>
      <c r="G39" s="144">
        <f>L10+Q10</f>
        <v>758</v>
      </c>
      <c r="H39" s="144">
        <f>M10+R10</f>
        <v>1208104</v>
      </c>
      <c r="I39" s="144">
        <f>S10+X10</f>
        <v>186</v>
      </c>
      <c r="J39" s="144">
        <f>T10+Y10</f>
        <v>492313.25</v>
      </c>
      <c r="K39" s="144">
        <f>Z10+AE10</f>
        <v>68</v>
      </c>
      <c r="L39" s="144">
        <f>AA10+AF10</f>
        <v>163386.12</v>
      </c>
      <c r="M39" s="144">
        <f>AD10+AH10</f>
        <v>16</v>
      </c>
      <c r="N39" s="144">
        <f>AM10+AJ10</f>
        <v>0</v>
      </c>
      <c r="O39" s="144">
        <f t="shared" si="6"/>
        <v>1184</v>
      </c>
      <c r="P39" s="145">
        <f t="shared" si="6"/>
        <v>1910003.4700000002</v>
      </c>
    </row>
    <row r="40" spans="2:16" ht="120.75" customHeight="1" x14ac:dyDescent="0.7">
      <c r="B40" s="162" t="s">
        <v>45</v>
      </c>
      <c r="C40" s="163"/>
      <c r="D40" s="164"/>
      <c r="E40" s="144">
        <f>E38+E39</f>
        <v>160</v>
      </c>
      <c r="F40" s="144">
        <f t="shared" ref="F40:N40" si="7">F38+F39</f>
        <v>55933.05</v>
      </c>
      <c r="G40" s="144">
        <f t="shared" si="7"/>
        <v>785</v>
      </c>
      <c r="H40" s="144">
        <f t="shared" si="7"/>
        <v>1325163.9099999999</v>
      </c>
      <c r="I40" s="144">
        <f t="shared" si="7"/>
        <v>199</v>
      </c>
      <c r="J40" s="144">
        <f t="shared" si="7"/>
        <v>703245.76</v>
      </c>
      <c r="K40" s="144">
        <f t="shared" si="7"/>
        <v>71</v>
      </c>
      <c r="L40" s="144">
        <f t="shared" si="7"/>
        <v>834661.95</v>
      </c>
      <c r="M40" s="144">
        <f t="shared" si="7"/>
        <v>16</v>
      </c>
      <c r="N40" s="144">
        <f t="shared" si="7"/>
        <v>0</v>
      </c>
      <c r="O40" s="144">
        <f t="shared" si="6"/>
        <v>1231</v>
      </c>
      <c r="P40" s="145">
        <f t="shared" si="6"/>
        <v>2919004.67</v>
      </c>
    </row>
    <row r="41" spans="2:16" ht="120.75" customHeight="1" x14ac:dyDescent="0.7"/>
    <row r="42" spans="2:16" ht="120.75" customHeight="1" x14ac:dyDescent="0.7">
      <c r="B42" s="165">
        <v>2007</v>
      </c>
      <c r="C42" s="165"/>
      <c r="D42" s="165"/>
      <c r="E42" s="155" t="s">
        <v>26</v>
      </c>
      <c r="F42" s="156"/>
      <c r="G42" s="155" t="s">
        <v>27</v>
      </c>
      <c r="H42" s="156"/>
      <c r="I42" s="155" t="s">
        <v>28</v>
      </c>
      <c r="J42" s="156"/>
      <c r="K42" s="155" t="s">
        <v>29</v>
      </c>
      <c r="L42" s="156"/>
      <c r="M42" s="155" t="s">
        <v>30</v>
      </c>
      <c r="N42" s="156"/>
      <c r="O42" s="155" t="s">
        <v>39</v>
      </c>
      <c r="P42" s="156"/>
    </row>
    <row r="43" spans="2:16" ht="120.75" customHeight="1" x14ac:dyDescent="0.7">
      <c r="B43" s="165"/>
      <c r="C43" s="165"/>
      <c r="D43" s="165"/>
      <c r="E43" s="142" t="s">
        <v>40</v>
      </c>
      <c r="F43" s="143" t="s">
        <v>41</v>
      </c>
      <c r="G43" s="142" t="s">
        <v>40</v>
      </c>
      <c r="H43" s="143" t="s">
        <v>41</v>
      </c>
      <c r="I43" s="143" t="s">
        <v>40</v>
      </c>
      <c r="J43" s="143" t="s">
        <v>41</v>
      </c>
      <c r="K43" s="142" t="s">
        <v>40</v>
      </c>
      <c r="L43" s="143" t="s">
        <v>41</v>
      </c>
      <c r="M43" s="142" t="s">
        <v>40</v>
      </c>
      <c r="N43" s="143" t="s">
        <v>41</v>
      </c>
      <c r="O43" s="142" t="s">
        <v>40</v>
      </c>
      <c r="P43" s="143" t="s">
        <v>41</v>
      </c>
    </row>
    <row r="44" spans="2:16" ht="120.75" customHeight="1" x14ac:dyDescent="0.7">
      <c r="B44" s="162" t="s">
        <v>42</v>
      </c>
      <c r="C44" s="163"/>
      <c r="D44" s="164"/>
      <c r="E44" s="144">
        <f>E11+G11+I11+J11</f>
        <v>158</v>
      </c>
      <c r="F44" s="144">
        <f>F11+H11+K11</f>
        <v>96585</v>
      </c>
      <c r="G44" s="144">
        <f>L11+N11+P11+Q11</f>
        <v>890</v>
      </c>
      <c r="H44" s="144">
        <f>M11+O11+R11</f>
        <v>1450339</v>
      </c>
      <c r="I44" s="144">
        <f>S11+U11+W11+X11</f>
        <v>459</v>
      </c>
      <c r="J44" s="144">
        <f>T11+V11+Y11</f>
        <v>1354744</v>
      </c>
      <c r="K44" s="144">
        <f>Z11+AB11+AD11+AE11</f>
        <v>28</v>
      </c>
      <c r="L44" s="144">
        <f>AA11+AC11+AF11</f>
        <v>55178</v>
      </c>
      <c r="M44" s="144">
        <f>AD11+AE11+AG11+AH11</f>
        <v>1514452</v>
      </c>
      <c r="N44" s="144">
        <f>AM11+AH11+AJ11</f>
        <v>2384665</v>
      </c>
      <c r="O44" s="144">
        <f>E44+G44+I44+K44+M44</f>
        <v>1515987</v>
      </c>
      <c r="P44" s="145">
        <f>F44+H44+J44+L44+N44</f>
        <v>5341511</v>
      </c>
    </row>
    <row r="45" spans="2:16" ht="120.75" customHeight="1" x14ac:dyDescent="0.7">
      <c r="B45" s="162" t="s">
        <v>43</v>
      </c>
      <c r="C45" s="163"/>
      <c r="D45" s="164"/>
      <c r="E45" s="144">
        <f>G11</f>
        <v>46</v>
      </c>
      <c r="F45" s="144">
        <f>H11</f>
        <v>15220</v>
      </c>
      <c r="G45" s="144">
        <f>N11</f>
        <v>3</v>
      </c>
      <c r="H45" s="144">
        <f>O11</f>
        <v>6000</v>
      </c>
      <c r="I45" s="144">
        <f>U11</f>
        <v>1</v>
      </c>
      <c r="J45" s="144">
        <f>V11</f>
        <v>361</v>
      </c>
      <c r="K45" s="144">
        <f>AB11</f>
        <v>0</v>
      </c>
      <c r="L45" s="144">
        <f>AC11</f>
        <v>0</v>
      </c>
      <c r="M45" s="144">
        <f>AI11</f>
        <v>2</v>
      </c>
      <c r="N45" s="144">
        <f>AH11</f>
        <v>1514423</v>
      </c>
      <c r="O45" s="144">
        <f t="shared" ref="O45:P47" si="8">E45+G45+I45+K45+M45</f>
        <v>52</v>
      </c>
      <c r="P45" s="145">
        <f t="shared" si="8"/>
        <v>1536004</v>
      </c>
    </row>
    <row r="46" spans="2:16" ht="120.75" customHeight="1" x14ac:dyDescent="0.7">
      <c r="B46" s="162" t="s">
        <v>44</v>
      </c>
      <c r="C46" s="163"/>
      <c r="D46" s="164"/>
      <c r="E46" s="144">
        <f>E11+J11</f>
        <v>112</v>
      </c>
      <c r="F46" s="144">
        <f>F11+K11</f>
        <v>81365</v>
      </c>
      <c r="G46" s="144">
        <f>L11+Q11</f>
        <v>718</v>
      </c>
      <c r="H46" s="144">
        <f>M11+R11</f>
        <v>1444339</v>
      </c>
      <c r="I46" s="144">
        <f>S11+X11</f>
        <v>308</v>
      </c>
      <c r="J46" s="144">
        <f>T11+Y11</f>
        <v>1354383</v>
      </c>
      <c r="K46" s="144">
        <f>Z11+AE11</f>
        <v>25</v>
      </c>
      <c r="L46" s="144">
        <f>AA11+AF11</f>
        <v>55178</v>
      </c>
      <c r="M46" s="144">
        <f>AD11+AH11</f>
        <v>1514426</v>
      </c>
      <c r="N46" s="144">
        <f>AM11+AJ11</f>
        <v>870242</v>
      </c>
      <c r="O46" s="144">
        <f t="shared" si="8"/>
        <v>1515589</v>
      </c>
      <c r="P46" s="145">
        <f t="shared" si="8"/>
        <v>3805507</v>
      </c>
    </row>
    <row r="47" spans="2:16" ht="120.75" customHeight="1" x14ac:dyDescent="0.7">
      <c r="B47" s="162" t="s">
        <v>45</v>
      </c>
      <c r="C47" s="163"/>
      <c r="D47" s="164"/>
      <c r="E47" s="144">
        <f>E45+E46</f>
        <v>158</v>
      </c>
      <c r="F47" s="144">
        <f t="shared" ref="F47:N47" si="9">F45+F46</f>
        <v>96585</v>
      </c>
      <c r="G47" s="144">
        <f t="shared" si="9"/>
        <v>721</v>
      </c>
      <c r="H47" s="144">
        <f t="shared" si="9"/>
        <v>1450339</v>
      </c>
      <c r="I47" s="144">
        <f t="shared" si="9"/>
        <v>309</v>
      </c>
      <c r="J47" s="144">
        <f t="shared" si="9"/>
        <v>1354744</v>
      </c>
      <c r="K47" s="144">
        <f t="shared" si="9"/>
        <v>25</v>
      </c>
      <c r="L47" s="144">
        <f t="shared" si="9"/>
        <v>55178</v>
      </c>
      <c r="M47" s="144">
        <f t="shared" si="9"/>
        <v>1514428</v>
      </c>
      <c r="N47" s="144">
        <f t="shared" si="9"/>
        <v>2384665</v>
      </c>
      <c r="O47" s="144">
        <f t="shared" si="8"/>
        <v>1515641</v>
      </c>
      <c r="P47" s="145">
        <f t="shared" si="8"/>
        <v>5341511</v>
      </c>
    </row>
  </sheetData>
  <sheetProtection password="E2BD" sheet="1" objects="1" scenarios="1"/>
  <mergeCells count="64">
    <mergeCell ref="M42:N42"/>
    <mergeCell ref="O42:P42"/>
    <mergeCell ref="B44:D44"/>
    <mergeCell ref="B45:D45"/>
    <mergeCell ref="B46:D46"/>
    <mergeCell ref="I42:J42"/>
    <mergeCell ref="K42:L42"/>
    <mergeCell ref="B47:D47"/>
    <mergeCell ref="B40:D40"/>
    <mergeCell ref="B42:D43"/>
    <mergeCell ref="E42:F42"/>
    <mergeCell ref="G42:H42"/>
    <mergeCell ref="K35:L35"/>
    <mergeCell ref="M35:N35"/>
    <mergeCell ref="O35:P35"/>
    <mergeCell ref="B37:D37"/>
    <mergeCell ref="B38:D38"/>
    <mergeCell ref="G35:H35"/>
    <mergeCell ref="I35:J35"/>
    <mergeCell ref="B39:D39"/>
    <mergeCell ref="B32:D32"/>
    <mergeCell ref="B33:D33"/>
    <mergeCell ref="B35:D36"/>
    <mergeCell ref="E35:F35"/>
    <mergeCell ref="O21:P21"/>
    <mergeCell ref="B31:D31"/>
    <mergeCell ref="B24:D24"/>
    <mergeCell ref="B25:D25"/>
    <mergeCell ref="B26:D26"/>
    <mergeCell ref="B28:D29"/>
    <mergeCell ref="I28:J28"/>
    <mergeCell ref="K28:L28"/>
    <mergeCell ref="M28:N28"/>
    <mergeCell ref="O28:P28"/>
    <mergeCell ref="B30:D30"/>
    <mergeCell ref="E28:F28"/>
    <mergeCell ref="G28:H28"/>
    <mergeCell ref="B23:D23"/>
    <mergeCell ref="E21:F21"/>
    <mergeCell ref="G21:H21"/>
    <mergeCell ref="S5:Y5"/>
    <mergeCell ref="Z5:AF5"/>
    <mergeCell ref="AG5:AM5"/>
    <mergeCell ref="B14:D15"/>
    <mergeCell ref="E14:F14"/>
    <mergeCell ref="G14:H14"/>
    <mergeCell ref="I14:J14"/>
    <mergeCell ref="K14:L14"/>
    <mergeCell ref="M14:N14"/>
    <mergeCell ref="O14:P14"/>
    <mergeCell ref="L5:R5"/>
    <mergeCell ref="I21:J21"/>
    <mergeCell ref="K21:L21"/>
    <mergeCell ref="M21:N21"/>
    <mergeCell ref="A5:A6"/>
    <mergeCell ref="B5:B6"/>
    <mergeCell ref="C5:C6"/>
    <mergeCell ref="D5:D6"/>
    <mergeCell ref="E5:K5"/>
    <mergeCell ref="B16:D16"/>
    <mergeCell ref="B17:D17"/>
    <mergeCell ref="B18:D18"/>
    <mergeCell ref="B19:D19"/>
    <mergeCell ref="B21:D22"/>
  </mergeCells>
  <conditionalFormatting sqref="E7:AM7">
    <cfRule type="cellIs" dxfId="17" priority="17" stopIfTrue="1" operator="equal">
      <formula>"&lt;&gt;"""""</formula>
    </cfRule>
  </conditionalFormatting>
  <conditionalFormatting sqref="A7:D7">
    <cfRule type="cellIs" dxfId="16" priority="16" stopIfTrue="1" operator="equal">
      <formula>"&lt;&gt;"""""</formula>
    </cfRule>
  </conditionalFormatting>
  <conditionalFormatting sqref="E16:P19">
    <cfRule type="cellIs" dxfId="15" priority="8" stopIfTrue="1" operator="equal">
      <formula>"&lt;&gt;"""""</formula>
    </cfRule>
  </conditionalFormatting>
  <conditionalFormatting sqref="E23:P26">
    <cfRule type="cellIs" dxfId="14" priority="7" stopIfTrue="1" operator="equal">
      <formula>"&lt;&gt;"""""</formula>
    </cfRule>
  </conditionalFormatting>
  <conditionalFormatting sqref="E44:P47">
    <cfRule type="cellIs" dxfId="13" priority="4" stopIfTrue="1" operator="equal">
      <formula>"&lt;&gt;"""""</formula>
    </cfRule>
  </conditionalFormatting>
  <conditionalFormatting sqref="E30:P33">
    <cfRule type="cellIs" dxfId="12" priority="6" stopIfTrue="1" operator="equal">
      <formula>"&lt;&gt;"""""</formula>
    </cfRule>
  </conditionalFormatting>
  <conditionalFormatting sqref="E37:P40">
    <cfRule type="cellIs" dxfId="11" priority="5" stopIfTrue="1" operator="equal">
      <formula>"&lt;&gt;"""""</formula>
    </cfRule>
  </conditionalFormatting>
  <conditionalFormatting sqref="E8:AM12">
    <cfRule type="cellIs" dxfId="10" priority="2" stopIfTrue="1" operator="equal">
      <formula>"&lt;&gt;"""""</formula>
    </cfRule>
  </conditionalFormatting>
  <conditionalFormatting sqref="A8:D12">
    <cfRule type="cellIs" dxfId="9" priority="1" stopIfTrue="1" operator="equal">
      <formula>"&lt;&gt;"""""</formula>
    </cfRule>
  </conditionalFormatting>
  <pageMargins left="0.70866141732283461" right="0.70866141732283461" top="0.74803149606299213" bottom="0.74803149606299213" header="0.31496062992125984" footer="0.31496062992125984"/>
  <pageSetup paperSize="8" scale="10" fitToHeight="0" orientation="landscape" r:id="rId1"/>
  <headerFooter>
    <oddHeader>&amp;L&amp;48&amp;A</oddHeader>
    <oddFooter>&amp;C&amp;"Trebuchet MS,Normale"&amp;48Allegato 6b - Elementi di determinazione dei premi Lotto 2&amp;R&amp;48&amp;P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7"/>
  <sheetViews>
    <sheetView showGridLines="0" view="pageBreakPreview" topLeftCell="A3" zoomScale="19" zoomScaleSheetLayoutView="19" workbookViewId="0">
      <selection activeCell="F15" sqref="F15"/>
    </sheetView>
  </sheetViews>
  <sheetFormatPr defaultColWidth="9.140625" defaultRowHeight="94.5" customHeight="1" x14ac:dyDescent="0.75"/>
  <cols>
    <col min="1" max="1" width="255.5703125" style="67" customWidth="1"/>
    <col min="2" max="2" width="180.42578125" style="67" customWidth="1"/>
    <col min="3" max="3" width="66.5703125" style="67" customWidth="1"/>
    <col min="4" max="4" width="151.7109375" style="67" customWidth="1"/>
    <col min="5" max="5" width="51.7109375" style="67" customWidth="1"/>
    <col min="6" max="6" width="51.7109375" style="81" customWidth="1"/>
    <col min="7" max="7" width="51.7109375" style="67" customWidth="1"/>
    <col min="8" max="8" width="51.7109375" style="81" customWidth="1"/>
    <col min="9" max="10" width="51.7109375" style="67" customWidth="1"/>
    <col min="11" max="11" width="51.7109375" style="81" customWidth="1"/>
    <col min="12" max="15" width="20.7109375" style="67" customWidth="1"/>
    <col min="16" max="16384" width="9.140625" style="67"/>
  </cols>
  <sheetData>
    <row r="1" spans="1:39" s="60" customFormat="1" ht="94.5" customHeight="1" x14ac:dyDescent="0.75">
      <c r="A1" s="59" t="s">
        <v>19</v>
      </c>
      <c r="B1" s="59" t="s">
        <v>46</v>
      </c>
    </row>
    <row r="2" spans="1:39" s="60" customFormat="1" ht="94.5" customHeight="1" x14ac:dyDescent="0.75">
      <c r="A2" s="59" t="s">
        <v>21</v>
      </c>
      <c r="B2" s="59" t="s">
        <v>47</v>
      </c>
    </row>
    <row r="3" spans="1:39" ht="94.5" customHeight="1" x14ac:dyDescent="0.75">
      <c r="A3" s="61"/>
      <c r="B3" s="62"/>
      <c r="C3" s="62"/>
      <c r="D3" s="61"/>
      <c r="E3" s="63"/>
      <c r="F3" s="64"/>
      <c r="G3" s="65"/>
      <c r="H3" s="64"/>
      <c r="I3" s="65"/>
      <c r="J3" s="65"/>
      <c r="K3" s="64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</row>
    <row r="4" spans="1:39" ht="94.5" customHeight="1" x14ac:dyDescent="0.75">
      <c r="A4" s="61"/>
      <c r="B4" s="62"/>
      <c r="C4" s="62"/>
      <c r="D4" s="61"/>
      <c r="E4" s="63"/>
      <c r="F4" s="64"/>
      <c r="G4" s="65"/>
      <c r="H4" s="64"/>
      <c r="I4" s="65"/>
      <c r="J4" s="65"/>
      <c r="K4" s="64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39" ht="94.5" customHeight="1" x14ac:dyDescent="0.75">
      <c r="A5" s="68" t="s">
        <v>23</v>
      </c>
      <c r="B5" s="68" t="s">
        <v>5</v>
      </c>
      <c r="C5" s="68" t="s">
        <v>24</v>
      </c>
      <c r="D5" s="68" t="s">
        <v>25</v>
      </c>
      <c r="E5" s="69" t="s">
        <v>31</v>
      </c>
      <c r="F5" s="70" t="s">
        <v>32</v>
      </c>
      <c r="G5" s="69" t="s">
        <v>33</v>
      </c>
      <c r="H5" s="70" t="s">
        <v>34</v>
      </c>
      <c r="I5" s="69" t="s">
        <v>35</v>
      </c>
      <c r="J5" s="69" t="s">
        <v>36</v>
      </c>
      <c r="K5" s="70" t="s">
        <v>37</v>
      </c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</row>
    <row r="6" spans="1:39" ht="204" x14ac:dyDescent="0.75">
      <c r="A6" s="71" t="s">
        <v>0</v>
      </c>
      <c r="B6" s="71" t="s">
        <v>38</v>
      </c>
      <c r="C6" s="72">
        <v>2011</v>
      </c>
      <c r="D6" s="73" t="s">
        <v>2</v>
      </c>
      <c r="E6" s="74">
        <v>0</v>
      </c>
      <c r="F6" s="75">
        <v>0</v>
      </c>
      <c r="G6" s="74">
        <v>0</v>
      </c>
      <c r="H6" s="75">
        <v>0</v>
      </c>
      <c r="I6" s="74">
        <v>0</v>
      </c>
      <c r="J6" s="74">
        <v>0</v>
      </c>
      <c r="K6" s="75">
        <v>0</v>
      </c>
      <c r="L6" s="76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</row>
    <row r="7" spans="1:39" ht="204" x14ac:dyDescent="0.75">
      <c r="A7" s="71" t="s">
        <v>0</v>
      </c>
      <c r="B7" s="71" t="s">
        <v>38</v>
      </c>
      <c r="C7" s="72">
        <v>2010</v>
      </c>
      <c r="D7" s="73" t="s">
        <v>2</v>
      </c>
      <c r="E7" s="74">
        <v>0</v>
      </c>
      <c r="F7" s="75">
        <v>0</v>
      </c>
      <c r="G7" s="74">
        <v>0</v>
      </c>
      <c r="H7" s="75">
        <v>0</v>
      </c>
      <c r="I7" s="74">
        <v>0</v>
      </c>
      <c r="J7" s="74">
        <v>0</v>
      </c>
      <c r="K7" s="75">
        <v>0</v>
      </c>
      <c r="L7" s="76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</row>
    <row r="8" spans="1:39" ht="204" x14ac:dyDescent="0.75">
      <c r="A8" s="71" t="s">
        <v>0</v>
      </c>
      <c r="B8" s="71" t="s">
        <v>38</v>
      </c>
      <c r="C8" s="72">
        <v>2009</v>
      </c>
      <c r="D8" s="73" t="s">
        <v>2</v>
      </c>
      <c r="E8" s="74">
        <v>0</v>
      </c>
      <c r="F8" s="75">
        <v>0</v>
      </c>
      <c r="G8" s="74">
        <v>0</v>
      </c>
      <c r="H8" s="75">
        <v>0</v>
      </c>
      <c r="I8" s="74">
        <v>0</v>
      </c>
      <c r="J8" s="74">
        <v>0</v>
      </c>
      <c r="K8" s="75">
        <v>0</v>
      </c>
      <c r="L8" s="76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</row>
    <row r="9" spans="1:39" ht="204" x14ac:dyDescent="0.75">
      <c r="A9" s="71" t="s">
        <v>0</v>
      </c>
      <c r="B9" s="71" t="s">
        <v>38</v>
      </c>
      <c r="C9" s="72">
        <v>2008</v>
      </c>
      <c r="D9" s="73" t="s">
        <v>2</v>
      </c>
      <c r="E9" s="74">
        <v>0</v>
      </c>
      <c r="F9" s="75">
        <v>0</v>
      </c>
      <c r="G9" s="74">
        <v>0</v>
      </c>
      <c r="H9" s="75">
        <v>0</v>
      </c>
      <c r="I9" s="74">
        <v>0</v>
      </c>
      <c r="J9" s="74">
        <v>0</v>
      </c>
      <c r="K9" s="75">
        <v>0</v>
      </c>
      <c r="L9" s="76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1:39" ht="204" x14ac:dyDescent="0.75">
      <c r="A10" s="71" t="s">
        <v>0</v>
      </c>
      <c r="B10" s="71" t="s">
        <v>38</v>
      </c>
      <c r="C10" s="72">
        <v>2007</v>
      </c>
      <c r="D10" s="78" t="s">
        <v>48</v>
      </c>
      <c r="E10" s="74">
        <v>0</v>
      </c>
      <c r="F10" s="75">
        <v>0</v>
      </c>
      <c r="G10" s="74">
        <v>0</v>
      </c>
      <c r="H10" s="75">
        <v>0</v>
      </c>
      <c r="I10" s="74">
        <v>2</v>
      </c>
      <c r="J10" s="74">
        <v>34</v>
      </c>
      <c r="K10" s="75">
        <v>25472</v>
      </c>
      <c r="L10" s="76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3" spans="1:39" ht="94.5" customHeight="1" x14ac:dyDescent="0.75">
      <c r="C13" s="169">
        <v>2007</v>
      </c>
      <c r="D13" s="169"/>
      <c r="E13" s="169"/>
      <c r="F13" s="79" t="s">
        <v>40</v>
      </c>
      <c r="G13" s="80" t="s">
        <v>41</v>
      </c>
    </row>
    <row r="14" spans="1:39" ht="94.5" customHeight="1" x14ac:dyDescent="0.75">
      <c r="C14" s="170" t="s">
        <v>42</v>
      </c>
      <c r="D14" s="171"/>
      <c r="E14" s="172"/>
      <c r="F14" s="82">
        <f>E10+G10+I10+J10</f>
        <v>36</v>
      </c>
      <c r="G14" s="83">
        <f>F10+H10+K10</f>
        <v>25472</v>
      </c>
    </row>
    <row r="15" spans="1:39" ht="94.5" customHeight="1" x14ac:dyDescent="0.75">
      <c r="C15" s="170" t="s">
        <v>43</v>
      </c>
      <c r="D15" s="171"/>
      <c r="E15" s="172"/>
      <c r="F15" s="82">
        <f>G10</f>
        <v>0</v>
      </c>
      <c r="G15" s="83">
        <f>H10</f>
        <v>0</v>
      </c>
    </row>
    <row r="16" spans="1:39" ht="94.5" customHeight="1" x14ac:dyDescent="0.75">
      <c r="C16" s="170" t="s">
        <v>44</v>
      </c>
      <c r="D16" s="171"/>
      <c r="E16" s="172"/>
      <c r="F16" s="82">
        <f>E10+J10</f>
        <v>34</v>
      </c>
      <c r="G16" s="83">
        <f>F10+K10</f>
        <v>25472</v>
      </c>
    </row>
    <row r="17" spans="3:7" ht="94.5" customHeight="1" x14ac:dyDescent="0.75">
      <c r="C17" s="170" t="s">
        <v>45</v>
      </c>
      <c r="D17" s="171"/>
      <c r="E17" s="172"/>
      <c r="F17" s="82">
        <f>+F15+F16</f>
        <v>34</v>
      </c>
      <c r="G17" s="83">
        <f>+G15+G16</f>
        <v>25472</v>
      </c>
    </row>
  </sheetData>
  <sheetProtection password="E2BD" sheet="1" objects="1" scenarios="1"/>
  <mergeCells count="5">
    <mergeCell ref="C13:E13"/>
    <mergeCell ref="C14:E14"/>
    <mergeCell ref="C15:E15"/>
    <mergeCell ref="C16:E16"/>
    <mergeCell ref="C17:E17"/>
  </mergeCells>
  <conditionalFormatting sqref="A10:G10 I10:J10 L10:AL10 H6:H10 K6:K10">
    <cfRule type="cellIs" dxfId="8" priority="4" stopIfTrue="1" operator="equal">
      <formula>"&lt;&gt;"""""</formula>
    </cfRule>
  </conditionalFormatting>
  <conditionalFormatting sqref="A6:C9 G6:G9 I6:J9 L6:AL9 E6:E9">
    <cfRule type="cellIs" dxfId="7" priority="3" stopIfTrue="1" operator="equal">
      <formula>"&lt;&gt;"""""</formula>
    </cfRule>
  </conditionalFormatting>
  <conditionalFormatting sqref="F6:F9">
    <cfRule type="cellIs" dxfId="6" priority="2" stopIfTrue="1" operator="equal">
      <formula>"&lt;&gt;"""""</formula>
    </cfRule>
  </conditionalFormatting>
  <conditionalFormatting sqref="D6:D9">
    <cfRule type="cellIs" dxfId="5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9" scale="12" fitToHeight="0" orientation="landscape" r:id="rId1"/>
  <headerFooter alignWithMargins="0">
    <oddHeader>&amp;L&amp;48&amp;A</oddHeader>
    <oddFooter>&amp;C&amp;"Trebuchet MS,Normale"&amp;48Allegato 6b - Elementi di determinazione dei premi Lotto 2&amp;R&amp;48&amp;P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showGridLines="0" view="pageBreakPreview" topLeftCell="A13" zoomScale="21" zoomScaleSheetLayoutView="21" workbookViewId="0">
      <selection activeCell="B17" sqref="B17"/>
    </sheetView>
  </sheetViews>
  <sheetFormatPr defaultRowHeight="62.25" x14ac:dyDescent="0.8"/>
  <cols>
    <col min="1" max="1" width="239.5703125" style="117" customWidth="1"/>
    <col min="2" max="2" width="222.42578125" style="117" customWidth="1"/>
    <col min="3" max="3" width="78.7109375" style="117" customWidth="1"/>
    <col min="4" max="4" width="76.42578125" style="118" customWidth="1"/>
    <col min="5" max="11" width="87.5703125" style="118" customWidth="1"/>
    <col min="12" max="16384" width="9.140625" style="91"/>
  </cols>
  <sheetData>
    <row r="1" spans="1:19" s="85" customFormat="1" ht="114.75" customHeight="1" x14ac:dyDescent="0.95">
      <c r="A1" s="84" t="s">
        <v>19</v>
      </c>
      <c r="B1" s="84" t="s">
        <v>49</v>
      </c>
    </row>
    <row r="2" spans="1:19" s="85" customFormat="1" ht="114.75" customHeight="1" x14ac:dyDescent="0.95">
      <c r="A2" s="84" t="s">
        <v>21</v>
      </c>
      <c r="B2" s="84" t="s">
        <v>50</v>
      </c>
    </row>
    <row r="3" spans="1:19" x14ac:dyDescent="0.8">
      <c r="A3" s="86"/>
      <c r="B3" s="87"/>
      <c r="C3" s="87"/>
      <c r="D3" s="88"/>
      <c r="E3" s="89"/>
      <c r="F3" s="90"/>
      <c r="G3" s="89"/>
      <c r="H3" s="90"/>
      <c r="I3" s="89"/>
      <c r="J3" s="89"/>
      <c r="K3" s="90"/>
    </row>
    <row r="4" spans="1:19" x14ac:dyDescent="0.8">
      <c r="A4" s="86"/>
      <c r="B4" s="87"/>
      <c r="C4" s="87"/>
      <c r="D4" s="88"/>
      <c r="E4" s="89"/>
      <c r="F4" s="90"/>
      <c r="G4" s="89"/>
      <c r="H4" s="90"/>
      <c r="I4" s="89"/>
      <c r="J4" s="89"/>
      <c r="K4" s="90"/>
    </row>
    <row r="5" spans="1:19" s="96" customFormat="1" ht="129" x14ac:dyDescent="0.95">
      <c r="A5" s="92" t="s">
        <v>23</v>
      </c>
      <c r="B5" s="92" t="s">
        <v>5</v>
      </c>
      <c r="C5" s="93" t="s">
        <v>24</v>
      </c>
      <c r="D5" s="93" t="s">
        <v>25</v>
      </c>
      <c r="E5" s="94" t="s">
        <v>31</v>
      </c>
      <c r="F5" s="95" t="s">
        <v>32</v>
      </c>
      <c r="G5" s="94" t="s">
        <v>33</v>
      </c>
      <c r="H5" s="95" t="s">
        <v>34</v>
      </c>
      <c r="I5" s="94" t="s">
        <v>35</v>
      </c>
      <c r="J5" s="94" t="s">
        <v>36</v>
      </c>
      <c r="K5" s="95" t="s">
        <v>37</v>
      </c>
    </row>
    <row r="6" spans="1:19" s="102" customFormat="1" ht="258" x14ac:dyDescent="0.95">
      <c r="A6" s="97" t="s">
        <v>0</v>
      </c>
      <c r="B6" s="97" t="s">
        <v>1</v>
      </c>
      <c r="C6" s="98">
        <v>2011</v>
      </c>
      <c r="D6" s="98" t="s">
        <v>12</v>
      </c>
      <c r="E6" s="99">
        <v>0</v>
      </c>
      <c r="F6" s="100">
        <v>0</v>
      </c>
      <c r="G6" s="99">
        <v>8</v>
      </c>
      <c r="H6" s="100">
        <v>46308.74</v>
      </c>
      <c r="I6" s="99">
        <v>6</v>
      </c>
      <c r="J6" s="99">
        <v>5</v>
      </c>
      <c r="K6" s="100">
        <v>28861.5</v>
      </c>
      <c r="L6" s="101"/>
      <c r="M6" s="101"/>
      <c r="N6" s="101"/>
      <c r="O6" s="101"/>
      <c r="P6" s="101"/>
      <c r="Q6" s="101"/>
      <c r="R6" s="101"/>
      <c r="S6" s="101"/>
    </row>
    <row r="7" spans="1:19" s="107" customFormat="1" ht="258" x14ac:dyDescent="0.8">
      <c r="A7" s="97" t="s">
        <v>0</v>
      </c>
      <c r="B7" s="97" t="s">
        <v>1</v>
      </c>
      <c r="C7" s="103">
        <v>2010</v>
      </c>
      <c r="D7" s="104" t="s">
        <v>12</v>
      </c>
      <c r="E7" s="105">
        <v>0</v>
      </c>
      <c r="F7" s="106">
        <v>0</v>
      </c>
      <c r="G7" s="105">
        <v>2</v>
      </c>
      <c r="H7" s="106">
        <v>4500</v>
      </c>
      <c r="I7" s="105">
        <v>13</v>
      </c>
      <c r="J7" s="105">
        <v>24</v>
      </c>
      <c r="K7" s="106">
        <v>153150</v>
      </c>
    </row>
    <row r="8" spans="1:19" s="107" customFormat="1" ht="258" x14ac:dyDescent="0.8">
      <c r="A8" s="97" t="s">
        <v>0</v>
      </c>
      <c r="B8" s="97" t="s">
        <v>1</v>
      </c>
      <c r="C8" s="103">
        <v>2009</v>
      </c>
      <c r="D8" s="108" t="s">
        <v>12</v>
      </c>
      <c r="E8" s="99">
        <v>0</v>
      </c>
      <c r="F8" s="100">
        <v>0</v>
      </c>
      <c r="G8" s="99">
        <v>5</v>
      </c>
      <c r="H8" s="100">
        <v>27500</v>
      </c>
      <c r="I8" s="99">
        <v>15</v>
      </c>
      <c r="J8" s="99">
        <v>22</v>
      </c>
      <c r="K8" s="100">
        <v>90200</v>
      </c>
    </row>
    <row r="9" spans="1:19" s="107" customFormat="1" ht="258" x14ac:dyDescent="0.8">
      <c r="A9" s="97" t="s">
        <v>0</v>
      </c>
      <c r="B9" s="97" t="s">
        <v>1</v>
      </c>
      <c r="C9" s="103">
        <v>2008</v>
      </c>
      <c r="D9" s="109" t="s">
        <v>12</v>
      </c>
      <c r="E9" s="99">
        <v>0</v>
      </c>
      <c r="F9" s="100">
        <v>0</v>
      </c>
      <c r="G9" s="99">
        <v>4</v>
      </c>
      <c r="H9" s="100">
        <v>16500</v>
      </c>
      <c r="I9" s="99">
        <v>8</v>
      </c>
      <c r="J9" s="99">
        <v>10</v>
      </c>
      <c r="K9" s="100">
        <v>72500</v>
      </c>
    </row>
    <row r="10" spans="1:19" s="107" customFormat="1" ht="258" x14ac:dyDescent="0.8">
      <c r="A10" s="97" t="s">
        <v>0</v>
      </c>
      <c r="B10" s="97" t="s">
        <v>1</v>
      </c>
      <c r="C10" s="103">
        <v>2007</v>
      </c>
      <c r="D10" s="110" t="s">
        <v>16</v>
      </c>
      <c r="E10" s="99">
        <v>0</v>
      </c>
      <c r="F10" s="100">
        <v>0</v>
      </c>
      <c r="G10" s="99">
        <v>0</v>
      </c>
      <c r="H10" s="100">
        <v>0</v>
      </c>
      <c r="I10" s="99">
        <v>12</v>
      </c>
      <c r="J10" s="99">
        <v>4</v>
      </c>
      <c r="K10" s="100">
        <v>212680</v>
      </c>
    </row>
    <row r="11" spans="1:19" s="107" customFormat="1" ht="258" x14ac:dyDescent="0.8">
      <c r="A11" s="97" t="s">
        <v>0</v>
      </c>
      <c r="B11" s="97" t="s">
        <v>1</v>
      </c>
      <c r="C11" s="103">
        <v>2007</v>
      </c>
      <c r="D11" s="110" t="s">
        <v>17</v>
      </c>
      <c r="E11" s="99">
        <v>0</v>
      </c>
      <c r="F11" s="100">
        <v>0</v>
      </c>
      <c r="G11" s="99">
        <v>0</v>
      </c>
      <c r="H11" s="100">
        <v>0</v>
      </c>
      <c r="I11" s="99">
        <v>0</v>
      </c>
      <c r="J11" s="99">
        <v>0</v>
      </c>
      <c r="K11" s="100">
        <v>0</v>
      </c>
    </row>
    <row r="13" spans="1:19" s="111" customFormat="1" ht="64.5" x14ac:dyDescent="0.95">
      <c r="F13" s="112"/>
      <c r="H13" s="112"/>
      <c r="K13" s="112"/>
    </row>
    <row r="14" spans="1:19" s="111" customFormat="1" ht="132" customHeight="1" x14ac:dyDescent="0.95">
      <c r="C14" s="174">
        <v>2011</v>
      </c>
      <c r="D14" s="175"/>
      <c r="E14" s="176"/>
      <c r="F14" s="113" t="s">
        <v>40</v>
      </c>
      <c r="G14" s="114" t="s">
        <v>41</v>
      </c>
      <c r="H14" s="112"/>
      <c r="K14" s="112"/>
    </row>
    <row r="15" spans="1:19" s="111" customFormat="1" ht="132" customHeight="1" x14ac:dyDescent="0.95">
      <c r="C15" s="177" t="s">
        <v>42</v>
      </c>
      <c r="D15" s="178"/>
      <c r="E15" s="179"/>
      <c r="F15" s="115">
        <f>E6+G6+I6+J6</f>
        <v>19</v>
      </c>
      <c r="G15" s="116">
        <f>F6+H6+K6</f>
        <v>75170.239999999991</v>
      </c>
      <c r="H15" s="112"/>
      <c r="K15" s="112"/>
    </row>
    <row r="16" spans="1:19" s="111" customFormat="1" ht="132" customHeight="1" x14ac:dyDescent="0.95">
      <c r="C16" s="177" t="s">
        <v>43</v>
      </c>
      <c r="D16" s="178"/>
      <c r="E16" s="179"/>
      <c r="F16" s="115">
        <f>G6</f>
        <v>8</v>
      </c>
      <c r="G16" s="116">
        <f>H6</f>
        <v>46308.74</v>
      </c>
      <c r="H16" s="112"/>
      <c r="K16" s="112"/>
    </row>
    <row r="17" spans="3:11" s="111" customFormat="1" ht="132" customHeight="1" x14ac:dyDescent="0.95">
      <c r="C17" s="177" t="s">
        <v>44</v>
      </c>
      <c r="D17" s="178"/>
      <c r="E17" s="179"/>
      <c r="F17" s="115">
        <f>E6+J6</f>
        <v>5</v>
      </c>
      <c r="G17" s="116">
        <f>F6+K6</f>
        <v>28861.5</v>
      </c>
      <c r="H17" s="112"/>
      <c r="K17" s="112"/>
    </row>
    <row r="18" spans="3:11" s="111" customFormat="1" ht="132" customHeight="1" x14ac:dyDescent="0.95">
      <c r="C18" s="177" t="s">
        <v>45</v>
      </c>
      <c r="D18" s="178"/>
      <c r="E18" s="179"/>
      <c r="F18" s="115">
        <f>+F16+F17</f>
        <v>13</v>
      </c>
      <c r="G18" s="116">
        <f>+G16+G17</f>
        <v>75170.239999999991</v>
      </c>
      <c r="H18" s="112"/>
      <c r="K18" s="112"/>
    </row>
    <row r="19" spans="3:11" ht="132" customHeight="1" x14ac:dyDescent="0.8"/>
    <row r="20" spans="3:11" ht="132" customHeight="1" x14ac:dyDescent="0.95">
      <c r="C20" s="173">
        <v>2010</v>
      </c>
      <c r="D20" s="173"/>
      <c r="E20" s="173"/>
      <c r="F20" s="113" t="s">
        <v>40</v>
      </c>
      <c r="G20" s="114" t="s">
        <v>41</v>
      </c>
    </row>
    <row r="21" spans="3:11" ht="132" customHeight="1" x14ac:dyDescent="0.95">
      <c r="C21" s="177" t="s">
        <v>42</v>
      </c>
      <c r="D21" s="178"/>
      <c r="E21" s="179"/>
      <c r="F21" s="115">
        <f>E7+G7+I7+J7</f>
        <v>39</v>
      </c>
      <c r="G21" s="116">
        <f>F7+H7+K7</f>
        <v>157650</v>
      </c>
    </row>
    <row r="22" spans="3:11" ht="132" customHeight="1" x14ac:dyDescent="0.95">
      <c r="C22" s="177" t="s">
        <v>43</v>
      </c>
      <c r="D22" s="178"/>
      <c r="E22" s="179"/>
      <c r="F22" s="115">
        <f>G7</f>
        <v>2</v>
      </c>
      <c r="G22" s="116">
        <f>H7</f>
        <v>4500</v>
      </c>
    </row>
    <row r="23" spans="3:11" ht="132" customHeight="1" x14ac:dyDescent="0.95">
      <c r="C23" s="177" t="s">
        <v>44</v>
      </c>
      <c r="D23" s="178"/>
      <c r="E23" s="179"/>
      <c r="F23" s="115">
        <f>E7+J7</f>
        <v>24</v>
      </c>
      <c r="G23" s="116">
        <f>F7+K7</f>
        <v>153150</v>
      </c>
    </row>
    <row r="24" spans="3:11" ht="132" customHeight="1" x14ac:dyDescent="0.95">
      <c r="C24" s="177" t="s">
        <v>45</v>
      </c>
      <c r="D24" s="178"/>
      <c r="E24" s="179"/>
      <c r="F24" s="116">
        <f>F22+F23</f>
        <v>26</v>
      </c>
      <c r="G24" s="116">
        <f>G22+G23</f>
        <v>157650</v>
      </c>
    </row>
    <row r="25" spans="3:11" ht="132" customHeight="1" x14ac:dyDescent="0.8"/>
    <row r="26" spans="3:11" ht="132" customHeight="1" x14ac:dyDescent="0.95">
      <c r="C26" s="173">
        <v>2009</v>
      </c>
      <c r="D26" s="173"/>
      <c r="E26" s="173"/>
      <c r="F26" s="113" t="s">
        <v>40</v>
      </c>
      <c r="G26" s="114" t="s">
        <v>41</v>
      </c>
    </row>
    <row r="27" spans="3:11" ht="132" customHeight="1" x14ac:dyDescent="0.95">
      <c r="C27" s="177" t="s">
        <v>42</v>
      </c>
      <c r="D27" s="178"/>
      <c r="E27" s="179"/>
      <c r="F27" s="115">
        <f>E8+G8+I8+J8</f>
        <v>42</v>
      </c>
      <c r="G27" s="116">
        <f>F8+H8+K8</f>
        <v>117700</v>
      </c>
    </row>
    <row r="28" spans="3:11" ht="132" customHeight="1" x14ac:dyDescent="0.95">
      <c r="C28" s="177" t="s">
        <v>43</v>
      </c>
      <c r="D28" s="178"/>
      <c r="E28" s="179"/>
      <c r="F28" s="115">
        <f>G8</f>
        <v>5</v>
      </c>
      <c r="G28" s="116">
        <f>H8</f>
        <v>27500</v>
      </c>
    </row>
    <row r="29" spans="3:11" ht="132" customHeight="1" x14ac:dyDescent="0.95">
      <c r="C29" s="177" t="s">
        <v>44</v>
      </c>
      <c r="D29" s="178"/>
      <c r="E29" s="179"/>
      <c r="F29" s="115">
        <f>E8+J8</f>
        <v>22</v>
      </c>
      <c r="G29" s="116">
        <f>F8+K8</f>
        <v>90200</v>
      </c>
    </row>
    <row r="30" spans="3:11" ht="132" customHeight="1" x14ac:dyDescent="0.95">
      <c r="C30" s="177" t="s">
        <v>45</v>
      </c>
      <c r="D30" s="178"/>
      <c r="E30" s="179"/>
      <c r="F30" s="116">
        <f>F28+F29</f>
        <v>27</v>
      </c>
      <c r="G30" s="116">
        <f>G28+G29</f>
        <v>117700</v>
      </c>
    </row>
    <row r="31" spans="3:11" ht="132" customHeight="1" x14ac:dyDescent="0.8"/>
    <row r="32" spans="3:11" ht="132" customHeight="1" x14ac:dyDescent="0.95">
      <c r="C32" s="173">
        <v>2008</v>
      </c>
      <c r="D32" s="173"/>
      <c r="E32" s="173"/>
      <c r="F32" s="113" t="s">
        <v>40</v>
      </c>
      <c r="G32" s="114" t="s">
        <v>41</v>
      </c>
    </row>
    <row r="33" spans="3:7" ht="132" customHeight="1" x14ac:dyDescent="0.95">
      <c r="C33" s="177" t="s">
        <v>42</v>
      </c>
      <c r="D33" s="178"/>
      <c r="E33" s="179"/>
      <c r="F33" s="115">
        <f>E9+G9+I9+J9</f>
        <v>22</v>
      </c>
      <c r="G33" s="116">
        <f>F9+H9+K9</f>
        <v>89000</v>
      </c>
    </row>
    <row r="34" spans="3:7" ht="132" customHeight="1" x14ac:dyDescent="0.95">
      <c r="C34" s="177" t="s">
        <v>43</v>
      </c>
      <c r="D34" s="178"/>
      <c r="E34" s="179"/>
      <c r="F34" s="115">
        <f>G9</f>
        <v>4</v>
      </c>
      <c r="G34" s="116">
        <f>H9</f>
        <v>16500</v>
      </c>
    </row>
    <row r="35" spans="3:7" ht="132" customHeight="1" x14ac:dyDescent="0.95">
      <c r="C35" s="177" t="s">
        <v>44</v>
      </c>
      <c r="D35" s="178"/>
      <c r="E35" s="179"/>
      <c r="F35" s="115">
        <f>E9+J9</f>
        <v>10</v>
      </c>
      <c r="G35" s="116">
        <f>F9+K9</f>
        <v>72500</v>
      </c>
    </row>
    <row r="36" spans="3:7" ht="132" customHeight="1" x14ac:dyDescent="0.95">
      <c r="C36" s="177" t="s">
        <v>45</v>
      </c>
      <c r="D36" s="178"/>
      <c r="E36" s="179"/>
      <c r="F36" s="116">
        <f>F34+F35</f>
        <v>14</v>
      </c>
      <c r="G36" s="116">
        <f>G34+G35</f>
        <v>89000</v>
      </c>
    </row>
    <row r="37" spans="3:7" ht="132" customHeight="1" x14ac:dyDescent="0.8"/>
    <row r="38" spans="3:7" ht="132" customHeight="1" x14ac:dyDescent="0.95">
      <c r="C38" s="173">
        <v>2007</v>
      </c>
      <c r="D38" s="173"/>
      <c r="E38" s="173"/>
      <c r="F38" s="113" t="s">
        <v>40</v>
      </c>
      <c r="G38" s="114" t="s">
        <v>41</v>
      </c>
    </row>
    <row r="39" spans="3:7" ht="132" customHeight="1" x14ac:dyDescent="0.95">
      <c r="C39" s="177" t="s">
        <v>42</v>
      </c>
      <c r="D39" s="178"/>
      <c r="E39" s="179"/>
      <c r="F39" s="115">
        <f>E10+G10+I10+J10</f>
        <v>16</v>
      </c>
      <c r="G39" s="116">
        <f>F10+H10+K10</f>
        <v>212680</v>
      </c>
    </row>
    <row r="40" spans="3:7" ht="132" customHeight="1" x14ac:dyDescent="0.95">
      <c r="C40" s="177" t="s">
        <v>43</v>
      </c>
      <c r="D40" s="178"/>
      <c r="E40" s="179"/>
      <c r="F40" s="115">
        <f>G10</f>
        <v>0</v>
      </c>
      <c r="G40" s="116">
        <f>H10</f>
        <v>0</v>
      </c>
    </row>
    <row r="41" spans="3:7" ht="132" customHeight="1" x14ac:dyDescent="0.95">
      <c r="C41" s="177" t="s">
        <v>44</v>
      </c>
      <c r="D41" s="178"/>
      <c r="E41" s="179"/>
      <c r="F41" s="115">
        <f>E10+J10</f>
        <v>4</v>
      </c>
      <c r="G41" s="116">
        <f>F10+K10</f>
        <v>212680</v>
      </c>
    </row>
    <row r="42" spans="3:7" ht="132" customHeight="1" x14ac:dyDescent="0.95">
      <c r="C42" s="177" t="s">
        <v>45</v>
      </c>
      <c r="D42" s="178"/>
      <c r="E42" s="179"/>
      <c r="F42" s="116">
        <f>F40+F41</f>
        <v>4</v>
      </c>
      <c r="G42" s="116">
        <f>G40+G41</f>
        <v>212680</v>
      </c>
    </row>
  </sheetData>
  <sheetProtection password="E2BD" sheet="1" objects="1" scenarios="1"/>
  <mergeCells count="25">
    <mergeCell ref="C42:E42"/>
    <mergeCell ref="C35:E35"/>
    <mergeCell ref="C36:E36"/>
    <mergeCell ref="C38:E38"/>
    <mergeCell ref="C39:E39"/>
    <mergeCell ref="C40:E40"/>
    <mergeCell ref="C41:E41"/>
    <mergeCell ref="C34:E34"/>
    <mergeCell ref="C21:E21"/>
    <mergeCell ref="C22:E22"/>
    <mergeCell ref="C23:E23"/>
    <mergeCell ref="C24:E24"/>
    <mergeCell ref="C26:E26"/>
    <mergeCell ref="C27:E27"/>
    <mergeCell ref="C28:E28"/>
    <mergeCell ref="C29:E29"/>
    <mergeCell ref="C30:E30"/>
    <mergeCell ref="C32:E32"/>
    <mergeCell ref="C33:E33"/>
    <mergeCell ref="C20:E20"/>
    <mergeCell ref="C14:E14"/>
    <mergeCell ref="C15:E15"/>
    <mergeCell ref="C16:E16"/>
    <mergeCell ref="C17:E17"/>
    <mergeCell ref="C18:E18"/>
  </mergeCells>
  <conditionalFormatting sqref="A6:K6 A7:B11">
    <cfRule type="cellIs" dxfId="4" priority="5" stopIfTrue="1" operator="equal">
      <formula>"&lt;&gt;"""""</formula>
    </cfRule>
  </conditionalFormatting>
  <conditionalFormatting sqref="D7:K7">
    <cfRule type="cellIs" dxfId="3" priority="4" stopIfTrue="1" operator="equal">
      <formula>"&lt;&gt;"""""</formula>
    </cfRule>
  </conditionalFormatting>
  <conditionalFormatting sqref="D8:K8">
    <cfRule type="cellIs" dxfId="2" priority="3" stopIfTrue="1" operator="equal">
      <formula>"&lt;&gt;"""""</formula>
    </cfRule>
  </conditionalFormatting>
  <conditionalFormatting sqref="D9:K9">
    <cfRule type="cellIs" dxfId="1" priority="2" stopIfTrue="1" operator="equal">
      <formula>"&lt;&gt;"""""</formula>
    </cfRule>
  </conditionalFormatting>
  <conditionalFormatting sqref="D10:K11">
    <cfRule type="cellIs" dxfId="0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headerFooter>
    <oddHeader>&amp;L&amp;48&amp;A</oddHeader>
    <oddFooter>&amp;C&amp;"Trebuchet MS,Normale"&amp;48Allegato 6b - Elementi di determinazione dei premi Lotto 2&amp;R&amp;48&amp;P di &amp;N</oddFooter>
  </headerFooter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n.veicoli</vt:lpstr>
      <vt:lpstr>PREMI RCA</vt:lpstr>
      <vt:lpstr>PREMI INFORTUNI punto A</vt:lpstr>
      <vt:lpstr>SINISTRI RCA</vt:lpstr>
      <vt:lpstr>SINISTRI CRISTALLI </vt:lpstr>
      <vt:lpstr>SINISTRI INFORTUNI TIPO A </vt:lpstr>
      <vt:lpstr>'SINISTRI CRISTALLI '!Area_stampa</vt:lpstr>
      <vt:lpstr>'SINISTRI INFORTUNI TIPO A '!Area_stampa</vt:lpstr>
      <vt:lpstr>'SINISTRI RCA'!Area_stampa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Silvia Pantaleo</cp:lastModifiedBy>
  <cp:lastPrinted>2012-10-30T11:51:04Z</cp:lastPrinted>
  <dcterms:created xsi:type="dcterms:W3CDTF">2012-10-15T11:03:50Z</dcterms:created>
  <dcterms:modified xsi:type="dcterms:W3CDTF">2012-10-30T16:14:36Z</dcterms:modified>
</cp:coreProperties>
</file>