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filterPrivacy="1" codeName="Questa_cartella_di_lavoro"/>
  <bookViews>
    <workbookView xWindow="0" yWindow="0" windowWidth="20490" windowHeight="7455" tabRatio="579"/>
  </bookViews>
  <sheets>
    <sheet name="Economica" sheetId="1" r:id="rId1"/>
  </sheets>
  <definedNames>
    <definedName name="_xlnm.Print_Area" localSheetId="0">Economica!$A$1:$G$161</definedName>
  </definedNames>
  <calcPr calcId="171027"/>
</workbook>
</file>

<file path=xl/calcChain.xml><?xml version="1.0" encoding="utf-8"?>
<calcChain xmlns="http://schemas.openxmlformats.org/spreadsheetml/2006/main">
  <c r="E26" i="1" l="1"/>
  <c r="E24" i="1"/>
  <c r="E22" i="1"/>
  <c r="E25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144" i="1" l="1"/>
  <c r="D50" i="1" l="1"/>
  <c r="F32" i="1"/>
  <c r="C50" i="1"/>
  <c r="E32" i="1" s="1"/>
  <c r="D63" i="1"/>
  <c r="C63" i="1"/>
  <c r="D97" i="1"/>
  <c r="C97" i="1"/>
  <c r="C147" i="1"/>
  <c r="B85" i="1"/>
  <c r="D147" i="1"/>
  <c r="D150" i="1"/>
  <c r="D149" i="1"/>
  <c r="D148" i="1"/>
  <c r="D146" i="1"/>
  <c r="D145" i="1"/>
  <c r="D74" i="1"/>
  <c r="C74" i="1"/>
  <c r="D38" i="1"/>
  <c r="F31" i="1"/>
  <c r="C38" i="1"/>
  <c r="E31" i="1" s="1"/>
  <c r="D111" i="1"/>
  <c r="C111" i="1"/>
  <c r="C149" i="1" s="1"/>
  <c r="C96" i="1"/>
  <c r="D96" i="1"/>
  <c r="C126" i="1"/>
  <c r="D126" i="1"/>
  <c r="C145" i="1" l="1"/>
  <c r="C148" i="1"/>
  <c r="C150" i="1"/>
  <c r="C146" i="1"/>
  <c r="C144" i="1"/>
  <c r="C140" i="1" l="1"/>
</calcChain>
</file>

<file path=xl/sharedStrings.xml><?xml version="1.0" encoding="utf-8"?>
<sst xmlns="http://schemas.openxmlformats.org/spreadsheetml/2006/main" count="173" uniqueCount="74">
  <si>
    <t>Unità di misura</t>
  </si>
  <si>
    <t>Figura professionale</t>
  </si>
  <si>
    <t>Giorno Persona</t>
  </si>
  <si>
    <t>Capo Progetto</t>
  </si>
  <si>
    <t>Analista Funzionale</t>
  </si>
  <si>
    <t>Analista Programmatore</t>
  </si>
  <si>
    <t>Specialista di tematica</t>
  </si>
  <si>
    <t>Programmatore</t>
  </si>
  <si>
    <t>Sistemista Senior</t>
  </si>
  <si>
    <t>Function Point</t>
  </si>
  <si>
    <t>Percentuale di utilizzo (mix) indicata nel Capitolato tecnico</t>
  </si>
  <si>
    <t>Firma:</t>
  </si>
  <si>
    <t>Specialista di tecnologia/prodotto senior</t>
  </si>
  <si>
    <t>Specialista di tecnologia/prodotto junior</t>
  </si>
  <si>
    <t>Grafico Web</t>
  </si>
  <si>
    <t>Sistemista Junior</t>
  </si>
  <si>
    <t>DBA</t>
  </si>
  <si>
    <t>Architetto/Progettista</t>
  </si>
  <si>
    <t>Operatore Publishing</t>
  </si>
  <si>
    <t>Operatore Multimediale</t>
  </si>
  <si>
    <t>Operatore di Help Desk</t>
  </si>
  <si>
    <t>A) Progettazione, sviluppo, Mev e rifacimento di portali, siti web e  applicazioni web</t>
  </si>
  <si>
    <t>Fascia media</t>
  </si>
  <si>
    <t>Fascia alta</t>
  </si>
  <si>
    <t>Specialista di prodotto</t>
  </si>
  <si>
    <t>Servizio</t>
  </si>
  <si>
    <t>B) Progettazione, sviluppo, Mev e rifacimento di APP</t>
  </si>
  <si>
    <t>C) Content Management</t>
  </si>
  <si>
    <t>D) Gestione Operativa</t>
  </si>
  <si>
    <t>E) Manutenzione Correttiva ed Adeguativa</t>
  </si>
  <si>
    <t>F) Conduzione Applicativa</t>
  </si>
  <si>
    <t xml:space="preserve">Sistemista Junior  </t>
  </si>
  <si>
    <t>G) Supporto Specialistico</t>
  </si>
  <si>
    <t>Peso % sul totale del Lotto 4</t>
  </si>
  <si>
    <t>produttività</t>
  </si>
  <si>
    <t>Ciclo Completo</t>
  </si>
  <si>
    <t>Ciclo Realizzativo</t>
  </si>
  <si>
    <t>Fascia base</t>
  </si>
  <si>
    <t>Fascia 
Gestione Operativa</t>
  </si>
  <si>
    <t>Manutenzione correttiva</t>
  </si>
  <si>
    <t>Manutenzione adeguativa</t>
  </si>
  <si>
    <t>MAC (costo a FP manutenuto)</t>
  </si>
  <si>
    <t>E) Manutenzione Correttiva ed adeguativa</t>
  </si>
  <si>
    <t xml:space="preserve">DBA  </t>
  </si>
  <si>
    <t xml:space="preserve">SEZIONE 2: Prezzi unitari e tariffe medie ponderate delle attività oggetto di fornitura </t>
  </si>
  <si>
    <t xml:space="preserve"> Web Designer </t>
  </si>
  <si>
    <t>PROCEDURA RISTRETTA PER L’AFFIDAMENTO DEI SERVIZI DI CLOUD COMPUTING, DI SICUREZZA, DI REALIZZAZIONE DI PORTALI E SERVIZI ONLINE E DI COOPERAZIONE APPLICATIVA PER LE PUBBLICHE AMMINISTRAZIONI (ID SIGEF 1403).</t>
  </si>
  <si>
    <t>peso % del servizio sul totale del Lotto</t>
  </si>
  <si>
    <t>Servizio A</t>
  </si>
  <si>
    <t>Servizio B</t>
  </si>
  <si>
    <t>Servizio C</t>
  </si>
  <si>
    <t>Servizio D</t>
  </si>
  <si>
    <t>Servizio F</t>
  </si>
  <si>
    <t>Servizio G</t>
  </si>
  <si>
    <t>Servizio E</t>
  </si>
  <si>
    <t>Fascia base - canone trimestrale</t>
  </si>
  <si>
    <t>Fascia media - canone trimestrale</t>
  </si>
  <si>
    <t>Fascia alta - canone trimestrale</t>
  </si>
  <si>
    <t>Servizio Aggiuntivo Fascia Base</t>
  </si>
  <si>
    <t>Servizio Aggiuntivo Fascia Media</t>
  </si>
  <si>
    <t>Servizio Aggiuntivo Fascia Alta</t>
  </si>
  <si>
    <t>Protezione Avanzata - canone trimestrale</t>
  </si>
  <si>
    <t>Protezione Avanzata- canone trimestrale</t>
  </si>
  <si>
    <r>
      <t>A)</t>
    </r>
    <r>
      <rPr>
        <sz val="11"/>
        <color indexed="18"/>
        <rFont val="Arial"/>
        <family val="2"/>
      </rPr>
      <t xml:space="preserve"> Progettazione, sviluppo, Mev e rifacimento di portali, siti web e  applicazioni web </t>
    </r>
    <r>
      <rPr>
        <b/>
        <sz val="11"/>
        <color indexed="18"/>
        <rFont val="Arial"/>
        <family val="2"/>
      </rPr>
      <t>Ciclo Completo</t>
    </r>
  </si>
  <si>
    <r>
      <t xml:space="preserve">A) </t>
    </r>
    <r>
      <rPr>
        <sz val="11"/>
        <color indexed="18"/>
        <rFont val="Arial"/>
        <family val="2"/>
      </rPr>
      <t>Progettazione, sviluppo, Mev e rifacimento di portali, siti web e  applicazioni web</t>
    </r>
    <r>
      <rPr>
        <b/>
        <sz val="11"/>
        <color indexed="18"/>
        <rFont val="Arial"/>
        <family val="2"/>
      </rPr>
      <t xml:space="preserve"> - Ciclo Realizzativo</t>
    </r>
  </si>
  <si>
    <t>Ribasso Medio Ponderato</t>
  </si>
  <si>
    <t>ribasso pesato sul servizio</t>
  </si>
  <si>
    <t>Prezzo unitario offerto</t>
  </si>
  <si>
    <t>Prezzo unitario base d'asta</t>
  </si>
  <si>
    <t>Prezzo unitario base d'asta (gg/persona)</t>
  </si>
  <si>
    <t xml:space="preserve">Prezzo unitario base d'asta </t>
  </si>
  <si>
    <t>Prezzo unitario offerto (gg/persona)</t>
  </si>
  <si>
    <t xml:space="preserve">Prezzo unitario offerto </t>
  </si>
  <si>
    <t>SEZIONE 1: Prezzi Unitari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</si>
</sst>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\ * #,##0.00_-;\-&quot;€&quot;\ * #,##0.00_-;_-&quot;€&quot;\ * &quot;-&quot;??_-;_-@_-"/>
    <numFmt numFmtId="164" formatCode="_-&quot;€ &quot;* #,##0.00_-;&quot;-€ &quot;* #,##0.00_-;_-&quot;€ &quot;* \-??_-;_-@_-"/>
    <numFmt numFmtId="165" formatCode="_-* #,##0.00_-;\-* #,##0.00_-;_-* \-??_-;_-@_-"/>
    <numFmt numFmtId="166" formatCode="&quot;€ &quot;#,##0.00;&quot;-€ &quot;#,##0.00"/>
    <numFmt numFmtId="167" formatCode="_-* #,##0_-;\-* #,##0_-;_-* \-??_-;_-@_-"/>
    <numFmt numFmtId="168" formatCode="&quot;€ &quot;#,##0.00;[Red]&quot;-€ &quot;#,##0.00"/>
    <numFmt numFmtId="169" formatCode="&quot;€&quot;\ #,##0.00"/>
    <numFmt numFmtId="170" formatCode="_-* #,##0.0_-;\-* #,##0.0_-;_-* \-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18"/>
      <name val="Arial"/>
      <family val="2"/>
    </font>
    <font>
      <sz val="11"/>
      <name val="Arial"/>
      <family val="2"/>
    </font>
    <font>
      <b/>
      <i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1"/>
      <name val="Arial"/>
      <family val="2"/>
    </font>
    <font>
      <b/>
      <sz val="11"/>
      <color indexed="18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41"/>
      </patternFill>
    </fill>
  </fills>
  <borders count="3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9" fillId="0" borderId="0" applyFill="0" applyBorder="0" applyAlignment="0" applyProtection="0"/>
    <xf numFmtId="165" fontId="9" fillId="0" borderId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166" fontId="2" fillId="2" borderId="0" xfId="0" applyNumberFormat="1" applyFont="1" applyFill="1" applyAlignment="1" applyProtection="1">
      <alignment vertical="center"/>
      <protection hidden="1"/>
    </xf>
    <xf numFmtId="166" fontId="7" fillId="3" borderId="3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167" fontId="7" fillId="2" borderId="0" xfId="2" applyNumberFormat="1" applyFont="1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10" fontId="2" fillId="2" borderId="3" xfId="0" applyNumberFormat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165" fontId="2" fillId="2" borderId="0" xfId="0" applyNumberFormat="1" applyFont="1" applyFill="1" applyAlignment="1" applyProtection="1">
      <alignment vertical="center"/>
      <protection hidden="1"/>
    </xf>
    <xf numFmtId="10" fontId="2" fillId="2" borderId="0" xfId="0" applyNumberFormat="1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168" fontId="2" fillId="2" borderId="0" xfId="0" applyNumberFormat="1" applyFont="1" applyFill="1" applyAlignment="1" applyProtection="1">
      <alignment vertical="center"/>
      <protection hidden="1"/>
    </xf>
    <xf numFmtId="4" fontId="2" fillId="2" borderId="0" xfId="0" applyNumberFormat="1" applyFont="1" applyFill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10" fontId="2" fillId="2" borderId="0" xfId="0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166" fontId="6" fillId="3" borderId="3" xfId="0" applyNumberFormat="1" applyFont="1" applyFill="1" applyBorder="1" applyAlignment="1" applyProtection="1">
      <alignment vertical="center"/>
      <protection hidden="1"/>
    </xf>
    <xf numFmtId="10" fontId="7" fillId="2" borderId="0" xfId="0" applyNumberFormat="1" applyFont="1" applyFill="1" applyBorder="1" applyAlignment="1" applyProtection="1">
      <alignment vertical="center" wrapText="1"/>
      <protection hidden="1"/>
    </xf>
    <xf numFmtId="10" fontId="7" fillId="2" borderId="8" xfId="2" applyNumberFormat="1" applyFont="1" applyFill="1" applyBorder="1" applyAlignment="1" applyProtection="1">
      <alignment vertical="center"/>
      <protection hidden="1"/>
    </xf>
    <xf numFmtId="169" fontId="2" fillId="2" borderId="1" xfId="0" applyNumberFormat="1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vertical="center" wrapText="1"/>
      <protection hidden="1"/>
    </xf>
    <xf numFmtId="0" fontId="7" fillId="2" borderId="16" xfId="0" applyFont="1" applyFill="1" applyBorder="1" applyAlignment="1" applyProtection="1">
      <alignment vertical="center" wrapText="1"/>
      <protection hidden="1"/>
    </xf>
    <xf numFmtId="0" fontId="7" fillId="2" borderId="19" xfId="0" applyFont="1" applyFill="1" applyBorder="1" applyAlignment="1" applyProtection="1">
      <alignment horizontal="center" vertical="center"/>
    </xf>
    <xf numFmtId="170" fontId="7" fillId="2" borderId="14" xfId="2" applyNumberFormat="1" applyFont="1" applyFill="1" applyBorder="1" applyAlignment="1" applyProtection="1">
      <alignment horizontal="center" vertical="center"/>
      <protection hidden="1"/>
    </xf>
    <xf numFmtId="169" fontId="7" fillId="3" borderId="3" xfId="0" applyNumberFormat="1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vertical="center" wrapText="1"/>
      <protection hidden="1"/>
    </xf>
    <xf numFmtId="169" fontId="2" fillId="2" borderId="20" xfId="0" applyNumberFormat="1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169" fontId="2" fillId="2" borderId="2" xfId="0" applyNumberFormat="1" applyFont="1" applyFill="1" applyBorder="1" applyAlignment="1" applyProtection="1">
      <alignment vertical="center"/>
      <protection hidden="1"/>
    </xf>
    <xf numFmtId="10" fontId="3" fillId="2" borderId="0" xfId="0" applyNumberFormat="1" applyFont="1" applyFill="1" applyAlignment="1" applyProtection="1">
      <alignment vertical="center"/>
      <protection hidden="1"/>
    </xf>
    <xf numFmtId="0" fontId="2" fillId="2" borderId="21" xfId="0" applyFont="1" applyFill="1" applyBorder="1" applyAlignment="1" applyProtection="1">
      <alignment horizontal="right" vertical="center" wrapText="1"/>
      <protection hidden="1"/>
    </xf>
    <xf numFmtId="10" fontId="7" fillId="2" borderId="22" xfId="2" applyNumberFormat="1" applyFont="1" applyFill="1" applyBorder="1" applyAlignment="1" applyProtection="1">
      <alignment vertical="center"/>
      <protection hidden="1"/>
    </xf>
    <xf numFmtId="167" fontId="7" fillId="2" borderId="2" xfId="2" applyNumberFormat="1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10" fontId="7" fillId="2" borderId="2" xfId="2" applyNumberFormat="1" applyFont="1" applyFill="1" applyBorder="1" applyAlignment="1" applyProtection="1">
      <alignment vertical="center"/>
      <protection hidden="1"/>
    </xf>
    <xf numFmtId="169" fontId="7" fillId="2" borderId="2" xfId="2" applyNumberFormat="1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0" fontId="5" fillId="2" borderId="7" xfId="0" applyNumberFormat="1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horizontal="center" vertical="center" wrapText="1"/>
      <protection hidden="1"/>
    </xf>
    <xf numFmtId="0" fontId="7" fillId="2" borderId="25" xfId="0" applyFont="1" applyFill="1" applyBorder="1" applyAlignment="1" applyProtection="1">
      <alignment horizontal="center" vertical="center"/>
    </xf>
    <xf numFmtId="170" fontId="7" fillId="2" borderId="26" xfId="2" applyNumberFormat="1" applyFont="1" applyFill="1" applyBorder="1" applyAlignment="1" applyProtection="1">
      <alignment horizontal="center" vertical="center"/>
      <protection hidden="1"/>
    </xf>
    <xf numFmtId="10" fontId="7" fillId="2" borderId="2" xfId="0" applyNumberFormat="1" applyFont="1" applyFill="1" applyBorder="1" applyAlignment="1" applyProtection="1">
      <alignment horizontal="center" vertical="center"/>
    </xf>
    <xf numFmtId="10" fontId="11" fillId="2" borderId="0" xfId="0" applyNumberFormat="1" applyFont="1" applyFill="1" applyAlignment="1" applyProtection="1">
      <alignment vertical="center"/>
      <protection hidden="1"/>
    </xf>
    <xf numFmtId="1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2" borderId="27" xfId="0" applyFont="1" applyFill="1" applyBorder="1" applyAlignment="1" applyProtection="1">
      <alignment horizontal="right" vertical="center"/>
      <protection hidden="1"/>
    </xf>
    <xf numFmtId="10" fontId="5" fillId="2" borderId="27" xfId="0" applyNumberFormat="1" applyFont="1" applyFill="1" applyBorder="1" applyAlignment="1" applyProtection="1">
      <alignment horizontal="center" vertical="center"/>
      <protection hidden="1"/>
    </xf>
    <xf numFmtId="169" fontId="2" fillId="2" borderId="0" xfId="0" applyNumberFormat="1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horizontal="right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10" fontId="2" fillId="2" borderId="2" xfId="3" applyNumberFormat="1" applyFont="1" applyFill="1" applyBorder="1" applyAlignment="1" applyProtection="1">
      <alignment horizontal="right" vertical="center" wrapText="1"/>
      <protection hidden="1"/>
    </xf>
    <xf numFmtId="10" fontId="2" fillId="2" borderId="15" xfId="3" applyNumberFormat="1" applyFont="1" applyFill="1" applyBorder="1" applyAlignment="1" applyProtection="1">
      <alignment horizontal="right" vertical="center" wrapText="1"/>
      <protection hidden="1"/>
    </xf>
    <xf numFmtId="10" fontId="2" fillId="2" borderId="28" xfId="3" applyNumberFormat="1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169" fontId="2" fillId="4" borderId="1" xfId="0" applyNumberFormat="1" applyFont="1" applyFill="1" applyBorder="1" applyAlignment="1" applyProtection="1">
      <alignment vertical="center"/>
      <protection locked="0" hidden="1"/>
    </xf>
    <xf numFmtId="169" fontId="2" fillId="4" borderId="30" xfId="0" applyNumberFormat="1" applyFont="1" applyFill="1" applyBorder="1" applyAlignment="1" applyProtection="1">
      <alignment vertical="center"/>
      <protection locked="0" hidden="1"/>
    </xf>
    <xf numFmtId="169" fontId="2" fillId="4" borderId="2" xfId="0" applyNumberFormat="1" applyFont="1" applyFill="1" applyBorder="1" applyAlignment="1" applyProtection="1">
      <alignment vertical="center"/>
      <protection locked="0" hidden="1"/>
    </xf>
    <xf numFmtId="10" fontId="2" fillId="2" borderId="2" xfId="3" applyNumberFormat="1" applyFont="1" applyFill="1" applyBorder="1" applyAlignment="1" applyProtection="1">
      <alignment vertical="center"/>
      <protection hidden="1"/>
    </xf>
    <xf numFmtId="10" fontId="2" fillId="4" borderId="2" xfId="3" applyNumberFormat="1" applyFont="1" applyFill="1" applyBorder="1" applyAlignment="1" applyProtection="1">
      <alignment vertical="center"/>
      <protection locked="0" hidden="1"/>
    </xf>
    <xf numFmtId="0" fontId="2" fillId="2" borderId="33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7" fillId="2" borderId="29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left" vertical="center" wrapText="1"/>
      <protection hidden="1"/>
    </xf>
    <xf numFmtId="0" fontId="7" fillId="2" borderId="9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Alignment="1" applyProtection="1">
      <alignment horizontal="left" vertical="center" wrapText="1"/>
      <protection hidden="1"/>
    </xf>
    <xf numFmtId="0" fontId="7" fillId="2" borderId="13" xfId="0" applyFont="1" applyFill="1" applyBorder="1" applyAlignment="1" applyProtection="1">
      <alignment horizontal="left" vertical="center"/>
      <protection hidden="1"/>
    </xf>
    <xf numFmtId="0" fontId="7" fillId="2" borderId="11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9" xfId="0" applyFont="1" applyFill="1" applyBorder="1" applyAlignment="1" applyProtection="1">
      <alignment horizontal="left" vertical="center"/>
      <protection hidden="1"/>
    </xf>
    <xf numFmtId="0" fontId="7" fillId="2" borderId="10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7" fillId="2" borderId="17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</cellXfs>
  <cellStyles count="7">
    <cellStyle name="Euro" xfId="1"/>
    <cellStyle name="Migliaia" xfId="2" builtinId="3"/>
    <cellStyle name="Normale" xfId="0" builtinId="0"/>
    <cellStyle name="Normale 2" xfId="4"/>
    <cellStyle name="Percentuale" xfId="3" builtinId="5"/>
    <cellStyle name="Percentuale 2" xfId="6"/>
    <cellStyle name="Valuta 2" xfId="5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156</xdr:row>
      <xdr:rowOff>142875</xdr:rowOff>
    </xdr:from>
    <xdr:to>
      <xdr:col>1</xdr:col>
      <xdr:colOff>1066800</xdr:colOff>
      <xdr:row>158</xdr:row>
      <xdr:rowOff>152400</xdr:rowOff>
    </xdr:to>
    <xdr:sp macro="" textlink="">
      <xdr:nvSpPr>
        <xdr:cNvPr id="1317" name="Rectangle 6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rrowheads="1"/>
        </xdr:cNvSpPr>
      </xdr:nvSpPr>
      <xdr:spPr bwMode="auto">
        <a:xfrm>
          <a:off x="28575" y="18107025"/>
          <a:ext cx="3457575" cy="371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95250</xdr:colOff>
      <xdr:row>0</xdr:row>
      <xdr:rowOff>38100</xdr:rowOff>
    </xdr:from>
    <xdr:to>
      <xdr:col>0</xdr:col>
      <xdr:colOff>962025</xdr:colOff>
      <xdr:row>0</xdr:row>
      <xdr:rowOff>809625</xdr:rowOff>
    </xdr:to>
    <xdr:pic>
      <xdr:nvPicPr>
        <xdr:cNvPr id="1318" name="Picture 202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8100"/>
          <a:ext cx="866775" cy="771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G156"/>
  <sheetViews>
    <sheetView tabSelected="1" zoomScale="63" zoomScaleNormal="63" zoomScaleSheetLayoutView="90" workbookViewId="0">
      <selection activeCell="E11" sqref="E11:F11"/>
    </sheetView>
  </sheetViews>
  <sheetFormatPr defaultRowHeight="14.25" x14ac:dyDescent="0.2"/>
  <cols>
    <col min="1" max="1" width="46" style="1" customWidth="1"/>
    <col min="2" max="2" width="49.28515625" style="1" customWidth="1"/>
    <col min="3" max="3" width="47.28515625" style="1" customWidth="1"/>
    <col min="4" max="4" width="36.85546875" style="1" customWidth="1"/>
    <col min="5" max="5" width="21.42578125" style="1" customWidth="1"/>
    <col min="6" max="6" width="19" style="1" customWidth="1"/>
    <col min="7" max="7" width="22.42578125" style="1" customWidth="1"/>
    <col min="8" max="8" width="8.140625" style="4" customWidth="1"/>
    <col min="9" max="9" width="0" style="4" hidden="1" customWidth="1"/>
    <col min="10" max="10" width="0.42578125" style="4" customWidth="1"/>
    <col min="11" max="11" width="2.42578125" style="4" customWidth="1"/>
    <col min="12" max="16384" width="9.140625" style="4"/>
  </cols>
  <sheetData>
    <row r="1" spans="1:7" ht="78.75" customHeight="1" x14ac:dyDescent="0.2">
      <c r="B1" s="101" t="s">
        <v>46</v>
      </c>
      <c r="C1" s="101"/>
      <c r="D1" s="101"/>
      <c r="E1" s="101"/>
      <c r="F1" s="101"/>
      <c r="G1" s="101"/>
    </row>
    <row r="2" spans="1:7" s="7" customFormat="1" ht="24" customHeight="1" x14ac:dyDescent="0.2">
      <c r="A2" s="5" t="s">
        <v>73</v>
      </c>
      <c r="B2" s="6"/>
      <c r="C2" s="6"/>
      <c r="D2" s="6"/>
      <c r="E2" s="6"/>
      <c r="F2" s="6"/>
      <c r="G2" s="6"/>
    </row>
    <row r="3" spans="1:7" ht="23.25" customHeight="1" x14ac:dyDescent="0.2">
      <c r="A3" s="8" t="s">
        <v>0</v>
      </c>
      <c r="B3" s="9" t="s">
        <v>1</v>
      </c>
      <c r="C3" s="10" t="s">
        <v>67</v>
      </c>
      <c r="D3" s="10" t="s">
        <v>68</v>
      </c>
      <c r="E3" s="12"/>
    </row>
    <row r="4" spans="1:7" ht="20.100000000000001" customHeight="1" x14ac:dyDescent="0.2">
      <c r="A4" s="102" t="s">
        <v>2</v>
      </c>
      <c r="B4" s="11" t="s">
        <v>3</v>
      </c>
      <c r="C4" s="81">
        <v>257</v>
      </c>
      <c r="D4" s="42">
        <v>500</v>
      </c>
      <c r="E4" s="86" t="str">
        <f>IF(TYPE(C4)=1,IF(OR(ROUNDDOWN(C4,2)&lt;&gt;C4,C4&lt;=0)," Immettere un valore numerico positivo con al massimo due decimali"," "),"Immettere un valore numerico")</f>
        <v xml:space="preserve"> </v>
      </c>
      <c r="F4" s="87" t="str">
        <f>IF(C4&gt;D4,"Il valore offerto supera l'importo a base d'asta","")</f>
        <v/>
      </c>
    </row>
    <row r="5" spans="1:7" ht="20.100000000000001" customHeight="1" x14ac:dyDescent="0.2">
      <c r="A5" s="103"/>
      <c r="B5" s="11" t="s">
        <v>4</v>
      </c>
      <c r="C5" s="81">
        <v>207</v>
      </c>
      <c r="D5" s="42">
        <v>400</v>
      </c>
      <c r="E5" s="86" t="str">
        <f t="shared" ref="E5:E25" si="0">IF(TYPE(C5)=1,IF(OR(ROUNDDOWN(C5,2)&lt;&gt;C5,C5&lt;=0)," Immettere un valore numerico positivo con al massimo due decimali"," "),"Immettere un valore numerico")</f>
        <v xml:space="preserve"> </v>
      </c>
      <c r="F5" s="87" t="str">
        <f t="shared" ref="F5:F26" si="1">IF(C5&gt;D5,"Il valore offerto supera l'importo a base d'asta","")</f>
        <v/>
      </c>
    </row>
    <row r="6" spans="1:7" ht="20.100000000000001" customHeight="1" x14ac:dyDescent="0.2">
      <c r="A6" s="103"/>
      <c r="B6" s="11" t="s">
        <v>5</v>
      </c>
      <c r="C6" s="81">
        <v>201</v>
      </c>
      <c r="D6" s="42">
        <v>300</v>
      </c>
      <c r="E6" s="86" t="str">
        <f t="shared" si="0"/>
        <v xml:space="preserve"> </v>
      </c>
      <c r="F6" s="87" t="str">
        <f t="shared" si="1"/>
        <v/>
      </c>
    </row>
    <row r="7" spans="1:7" ht="20.100000000000001" customHeight="1" x14ac:dyDescent="0.2">
      <c r="A7" s="103"/>
      <c r="B7" s="11" t="s">
        <v>12</v>
      </c>
      <c r="C7" s="81">
        <v>213</v>
      </c>
      <c r="D7" s="42">
        <v>650</v>
      </c>
      <c r="E7" s="86" t="str">
        <f t="shared" si="0"/>
        <v xml:space="preserve"> </v>
      </c>
      <c r="F7" s="87" t="str">
        <f t="shared" si="1"/>
        <v/>
      </c>
    </row>
    <row r="8" spans="1:7" ht="20.100000000000001" customHeight="1" x14ac:dyDescent="0.2">
      <c r="A8" s="103"/>
      <c r="B8" s="11" t="s">
        <v>13</v>
      </c>
      <c r="C8" s="81">
        <v>198</v>
      </c>
      <c r="D8" s="42">
        <v>450</v>
      </c>
      <c r="E8" s="86" t="str">
        <f t="shared" si="0"/>
        <v xml:space="preserve"> </v>
      </c>
      <c r="F8" s="87" t="str">
        <f t="shared" si="1"/>
        <v/>
      </c>
    </row>
    <row r="9" spans="1:7" ht="20.100000000000001" customHeight="1" x14ac:dyDescent="0.2">
      <c r="A9" s="103"/>
      <c r="B9" s="11" t="s">
        <v>6</v>
      </c>
      <c r="C9" s="81">
        <v>199</v>
      </c>
      <c r="D9" s="42">
        <v>450</v>
      </c>
      <c r="E9" s="86" t="str">
        <f t="shared" si="0"/>
        <v xml:space="preserve"> </v>
      </c>
      <c r="F9" s="87" t="str">
        <f t="shared" si="1"/>
        <v/>
      </c>
    </row>
    <row r="10" spans="1:7" ht="20.100000000000001" customHeight="1" x14ac:dyDescent="0.2">
      <c r="A10" s="103"/>
      <c r="B10" s="11" t="s">
        <v>7</v>
      </c>
      <c r="C10" s="81">
        <v>165</v>
      </c>
      <c r="D10" s="42">
        <v>240</v>
      </c>
      <c r="E10" s="86" t="str">
        <f t="shared" si="0"/>
        <v xml:space="preserve"> </v>
      </c>
      <c r="F10" s="87" t="str">
        <f t="shared" si="1"/>
        <v/>
      </c>
    </row>
    <row r="11" spans="1:7" ht="20.100000000000001" customHeight="1" x14ac:dyDescent="0.2">
      <c r="A11" s="103"/>
      <c r="B11" s="11" t="s">
        <v>17</v>
      </c>
      <c r="C11" s="81">
        <v>213</v>
      </c>
      <c r="D11" s="42">
        <v>480</v>
      </c>
      <c r="E11" s="86" t="str">
        <f t="shared" si="0"/>
        <v xml:space="preserve"> </v>
      </c>
      <c r="F11" s="87" t="str">
        <f t="shared" si="1"/>
        <v/>
      </c>
    </row>
    <row r="12" spans="1:7" ht="20.100000000000001" customHeight="1" x14ac:dyDescent="0.2">
      <c r="A12" s="103"/>
      <c r="B12" s="11" t="s">
        <v>45</v>
      </c>
      <c r="C12" s="81">
        <v>188</v>
      </c>
      <c r="D12" s="42">
        <v>400</v>
      </c>
      <c r="E12" s="86" t="str">
        <f t="shared" si="0"/>
        <v xml:space="preserve"> </v>
      </c>
      <c r="F12" s="87" t="str">
        <f t="shared" si="1"/>
        <v/>
      </c>
    </row>
    <row r="13" spans="1:7" ht="20.100000000000001" customHeight="1" x14ac:dyDescent="0.2">
      <c r="A13" s="103"/>
      <c r="B13" s="11" t="s">
        <v>14</v>
      </c>
      <c r="C13" s="81">
        <v>171</v>
      </c>
      <c r="D13" s="42">
        <v>280</v>
      </c>
      <c r="E13" s="86" t="str">
        <f t="shared" si="0"/>
        <v xml:space="preserve"> </v>
      </c>
      <c r="F13" s="87" t="str">
        <f t="shared" si="1"/>
        <v/>
      </c>
    </row>
    <row r="14" spans="1:7" ht="20.100000000000001" customHeight="1" x14ac:dyDescent="0.2">
      <c r="A14" s="103"/>
      <c r="B14" s="11" t="s">
        <v>18</v>
      </c>
      <c r="C14" s="81">
        <v>154</v>
      </c>
      <c r="D14" s="42">
        <v>280</v>
      </c>
      <c r="E14" s="86" t="str">
        <f t="shared" si="0"/>
        <v xml:space="preserve"> </v>
      </c>
      <c r="F14" s="87" t="str">
        <f t="shared" si="1"/>
        <v/>
      </c>
    </row>
    <row r="15" spans="1:7" ht="20.100000000000001" customHeight="1" x14ac:dyDescent="0.2">
      <c r="A15" s="103"/>
      <c r="B15" s="11" t="s">
        <v>19</v>
      </c>
      <c r="C15" s="81">
        <v>169</v>
      </c>
      <c r="D15" s="42">
        <v>300</v>
      </c>
      <c r="E15" s="86" t="str">
        <f t="shared" si="0"/>
        <v xml:space="preserve"> </v>
      </c>
      <c r="F15" s="87" t="str">
        <f t="shared" si="1"/>
        <v/>
      </c>
    </row>
    <row r="16" spans="1:7" ht="20.100000000000001" customHeight="1" x14ac:dyDescent="0.2">
      <c r="A16" s="103"/>
      <c r="B16" s="11" t="s">
        <v>8</v>
      </c>
      <c r="C16" s="81">
        <v>201</v>
      </c>
      <c r="D16" s="42">
        <v>350</v>
      </c>
      <c r="E16" s="86" t="str">
        <f t="shared" si="0"/>
        <v xml:space="preserve"> </v>
      </c>
      <c r="F16" s="87" t="str">
        <f t="shared" si="1"/>
        <v/>
      </c>
    </row>
    <row r="17" spans="1:7" ht="20.100000000000001" customHeight="1" x14ac:dyDescent="0.2">
      <c r="A17" s="33"/>
      <c r="B17" s="11" t="s">
        <v>15</v>
      </c>
      <c r="C17" s="81">
        <v>193</v>
      </c>
      <c r="D17" s="42">
        <v>260</v>
      </c>
      <c r="E17" s="86" t="str">
        <f t="shared" si="0"/>
        <v xml:space="preserve"> </v>
      </c>
      <c r="F17" s="87" t="str">
        <f t="shared" si="1"/>
        <v/>
      </c>
    </row>
    <row r="18" spans="1:7" ht="20.100000000000001" customHeight="1" x14ac:dyDescent="0.2">
      <c r="A18" s="33"/>
      <c r="B18" s="11" t="s">
        <v>16</v>
      </c>
      <c r="C18" s="81">
        <v>199</v>
      </c>
      <c r="D18" s="42">
        <v>450</v>
      </c>
      <c r="E18" s="86" t="str">
        <f t="shared" si="0"/>
        <v xml:space="preserve"> </v>
      </c>
      <c r="F18" s="87" t="str">
        <f t="shared" si="1"/>
        <v/>
      </c>
    </row>
    <row r="19" spans="1:7" ht="20.100000000000001" customHeight="1" x14ac:dyDescent="0.2">
      <c r="A19" s="33"/>
      <c r="B19" s="34" t="s">
        <v>20</v>
      </c>
      <c r="C19" s="81">
        <v>147</v>
      </c>
      <c r="D19" s="42">
        <v>200</v>
      </c>
      <c r="E19" s="86" t="str">
        <f t="shared" si="0"/>
        <v xml:space="preserve"> </v>
      </c>
      <c r="F19" s="87" t="str">
        <f t="shared" si="1"/>
        <v/>
      </c>
    </row>
    <row r="20" spans="1:7" ht="30" customHeight="1" x14ac:dyDescent="0.2">
      <c r="A20" s="48" t="s">
        <v>9</v>
      </c>
      <c r="B20" s="49" t="s">
        <v>41</v>
      </c>
      <c r="C20" s="82">
        <v>0.5</v>
      </c>
      <c r="D20" s="50">
        <v>0.8</v>
      </c>
      <c r="E20" s="86" t="str">
        <f t="shared" si="0"/>
        <v xml:space="preserve"> </v>
      </c>
      <c r="F20" s="87" t="str">
        <f t="shared" si="1"/>
        <v/>
      </c>
    </row>
    <row r="21" spans="1:7" ht="30" customHeight="1" x14ac:dyDescent="0.2">
      <c r="A21" s="106" t="s">
        <v>38</v>
      </c>
      <c r="B21" s="51" t="s">
        <v>55</v>
      </c>
      <c r="C21" s="83">
        <v>2500</v>
      </c>
      <c r="D21" s="52">
        <v>12500</v>
      </c>
      <c r="E21" s="86" t="str">
        <f t="shared" si="0"/>
        <v xml:space="preserve"> </v>
      </c>
      <c r="F21" s="87" t="str">
        <f t="shared" si="1"/>
        <v/>
      </c>
    </row>
    <row r="22" spans="1:7" ht="30" customHeight="1" x14ac:dyDescent="0.2">
      <c r="A22" s="107"/>
      <c r="B22" s="51" t="s">
        <v>61</v>
      </c>
      <c r="C22" s="85">
        <v>1E-3</v>
      </c>
      <c r="D22" s="84">
        <v>0.4</v>
      </c>
      <c r="E22" s="86" t="str">
        <f>IF(TYPE(C22)=1,IF(OR(ROUNDDOWN(C22,4)&lt;&gt;C22,C22&lt;=0)," Immettere un valore numerico positivo con al massimo due decimali"," "),"Immettere un valore numerico positivo con al massimo due decimali")</f>
        <v xml:space="preserve"> </v>
      </c>
      <c r="F22" s="87" t="str">
        <f t="shared" si="1"/>
        <v/>
      </c>
    </row>
    <row r="23" spans="1:7" ht="30" customHeight="1" x14ac:dyDescent="0.2">
      <c r="A23" s="107"/>
      <c r="B23" s="51" t="s">
        <v>56</v>
      </c>
      <c r="C23" s="83">
        <v>6250</v>
      </c>
      <c r="D23" s="52">
        <v>25000</v>
      </c>
      <c r="E23" s="86" t="str">
        <f t="shared" si="0"/>
        <v xml:space="preserve"> </v>
      </c>
      <c r="F23" s="87" t="str">
        <f t="shared" si="1"/>
        <v/>
      </c>
    </row>
    <row r="24" spans="1:7" ht="30" customHeight="1" x14ac:dyDescent="0.2">
      <c r="A24" s="107"/>
      <c r="B24" s="51" t="s">
        <v>62</v>
      </c>
      <c r="C24" s="85">
        <v>1E-3</v>
      </c>
      <c r="D24" s="84">
        <v>0.4</v>
      </c>
      <c r="E24" s="86" t="str">
        <f>IF(TYPE(C24)=1,IF(OR(ROUNDDOWN(C24,4)&lt;&gt;C24,C24&lt;=0)," Immettere un valore numerico positivo con al massimo due decimali"," "),"Immettere un valore numerico positivo con al massimo due decimali")</f>
        <v xml:space="preserve"> </v>
      </c>
      <c r="F24" s="87" t="str">
        <f t="shared" si="1"/>
        <v/>
      </c>
    </row>
    <row r="25" spans="1:7" ht="30.75" customHeight="1" x14ac:dyDescent="0.2">
      <c r="A25" s="107"/>
      <c r="B25" s="51" t="s">
        <v>57</v>
      </c>
      <c r="C25" s="83">
        <v>11250</v>
      </c>
      <c r="D25" s="52">
        <v>45000</v>
      </c>
      <c r="E25" s="86" t="str">
        <f t="shared" si="0"/>
        <v xml:space="preserve"> </v>
      </c>
      <c r="F25" s="87" t="str">
        <f t="shared" si="1"/>
        <v/>
      </c>
    </row>
    <row r="26" spans="1:7" ht="30.75" customHeight="1" x14ac:dyDescent="0.2">
      <c r="A26" s="108"/>
      <c r="B26" s="51" t="s">
        <v>61</v>
      </c>
      <c r="C26" s="85">
        <v>1E-3</v>
      </c>
      <c r="D26" s="84">
        <v>0.4</v>
      </c>
      <c r="E26" s="86" t="str">
        <f>IF(TYPE(C26)=1,IF(OR(ROUNDDOWN(C26,4)&lt;&gt;C26,C26&lt;=0)," Immettere un valore numerico positivo con al massimo due decimali"," "),"Immettere un valore numerico positivo con al massimo due decimali")</f>
        <v xml:space="preserve"> </v>
      </c>
      <c r="F26" s="87" t="str">
        <f t="shared" si="1"/>
        <v/>
      </c>
    </row>
    <row r="27" spans="1:7" ht="30" customHeight="1" x14ac:dyDescent="0.2">
      <c r="A27" s="33"/>
      <c r="B27" s="33"/>
      <c r="C27" s="33"/>
      <c r="D27" s="74"/>
      <c r="E27" s="80"/>
      <c r="F27" s="80"/>
    </row>
    <row r="28" spans="1:7" ht="30" customHeight="1" x14ac:dyDescent="0.2">
      <c r="A28" s="33"/>
      <c r="B28" s="16"/>
      <c r="C28" s="16"/>
    </row>
    <row r="29" spans="1:7" s="7" customFormat="1" ht="24" customHeight="1" x14ac:dyDescent="0.2">
      <c r="A29" s="5" t="s">
        <v>44</v>
      </c>
      <c r="B29" s="12"/>
      <c r="C29" s="12"/>
      <c r="D29" s="12"/>
      <c r="E29" s="12"/>
      <c r="F29" s="12"/>
      <c r="G29" s="12"/>
    </row>
    <row r="30" spans="1:7" ht="41.25" customHeight="1" x14ac:dyDescent="0.2">
      <c r="A30" s="104" t="s">
        <v>25</v>
      </c>
      <c r="B30" s="105"/>
      <c r="C30" s="19" t="s">
        <v>33</v>
      </c>
      <c r="D30" s="14" t="s">
        <v>34</v>
      </c>
      <c r="E30" s="19" t="s">
        <v>67</v>
      </c>
      <c r="F30" s="19" t="s">
        <v>68</v>
      </c>
      <c r="G30" s="4"/>
    </row>
    <row r="31" spans="1:7" ht="45" customHeight="1" x14ac:dyDescent="0.2">
      <c r="A31" s="97" t="s">
        <v>21</v>
      </c>
      <c r="B31" s="66" t="s">
        <v>35</v>
      </c>
      <c r="C31" s="68">
        <v>0.2</v>
      </c>
      <c r="D31" s="46">
        <v>1.7</v>
      </c>
      <c r="E31" s="47">
        <f>C38/D31</f>
        <v>113.12941176470588</v>
      </c>
      <c r="F31" s="3">
        <f>D38/D31</f>
        <v>202.35294117647058</v>
      </c>
      <c r="G31" s="24"/>
    </row>
    <row r="32" spans="1:7" ht="45" customHeight="1" x14ac:dyDescent="0.2">
      <c r="A32" s="97"/>
      <c r="B32" s="45" t="s">
        <v>36</v>
      </c>
      <c r="C32" s="68">
        <v>0.2</v>
      </c>
      <c r="D32" s="67">
        <v>2</v>
      </c>
      <c r="E32" s="3">
        <f>C50/D32</f>
        <v>94.924999999999997</v>
      </c>
      <c r="F32" s="3">
        <f>D50/D32</f>
        <v>168.1</v>
      </c>
      <c r="G32" s="24"/>
    </row>
    <row r="33" spans="1:7" ht="15" x14ac:dyDescent="0.2">
      <c r="A33" s="35"/>
      <c r="B33" s="17"/>
      <c r="C33" s="17"/>
      <c r="D33" s="15"/>
      <c r="E33" s="15"/>
      <c r="F33" s="4"/>
      <c r="G33" s="4"/>
    </row>
    <row r="34" spans="1:7" ht="15" x14ac:dyDescent="0.2">
      <c r="A34" s="35"/>
      <c r="B34" s="17"/>
      <c r="C34" s="17"/>
      <c r="D34" s="15"/>
      <c r="E34" s="15"/>
      <c r="F34" s="4"/>
      <c r="G34" s="4"/>
    </row>
    <row r="35" spans="1:7" ht="15" x14ac:dyDescent="0.2">
      <c r="A35" s="35"/>
      <c r="B35" s="17"/>
      <c r="C35" s="17"/>
      <c r="D35" s="15"/>
      <c r="E35" s="15"/>
      <c r="F35" s="4"/>
      <c r="G35" s="4"/>
    </row>
    <row r="36" spans="1:7" ht="15" x14ac:dyDescent="0.2">
      <c r="A36" s="35"/>
      <c r="B36" s="17"/>
      <c r="C36" s="17"/>
      <c r="D36" s="15"/>
      <c r="E36" s="15"/>
      <c r="F36" s="4"/>
      <c r="G36" s="4"/>
    </row>
    <row r="37" spans="1:7" s="1" customFormat="1" ht="34.5" customHeight="1" x14ac:dyDescent="0.2">
      <c r="A37" s="43" t="s">
        <v>25</v>
      </c>
      <c r="B37" s="19" t="s">
        <v>33</v>
      </c>
      <c r="C37" s="19" t="s">
        <v>71</v>
      </c>
      <c r="D37" s="19" t="s">
        <v>69</v>
      </c>
    </row>
    <row r="38" spans="1:7" s="1" customFormat="1" ht="21.75" customHeight="1" x14ac:dyDescent="0.2">
      <c r="A38" s="91" t="s">
        <v>63</v>
      </c>
      <c r="B38" s="41">
        <v>0.2</v>
      </c>
      <c r="C38" s="3">
        <f>C4*C40+C9*C41+C5*C42+C12*C43+C6*C44+C10*C45+C13*C46+C7*C47</f>
        <v>192.32</v>
      </c>
      <c r="D38" s="3">
        <f>D4*D40+D9*D41+D5*D42+D12*D43+D6*D44+D10*D45+D13*D46+D7*D47</f>
        <v>344</v>
      </c>
      <c r="E38" s="24"/>
    </row>
    <row r="39" spans="1:7" ht="30" x14ac:dyDescent="0.2">
      <c r="A39" s="92"/>
      <c r="B39" s="30" t="s">
        <v>1</v>
      </c>
      <c r="C39" s="20" t="s">
        <v>10</v>
      </c>
      <c r="D39" s="20" t="s">
        <v>10</v>
      </c>
      <c r="G39" s="4"/>
    </row>
    <row r="40" spans="1:7" ht="34.5" customHeight="1" x14ac:dyDescent="0.2">
      <c r="A40" s="92"/>
      <c r="B40" s="31" t="s">
        <v>3</v>
      </c>
      <c r="C40" s="21">
        <v>0.03</v>
      </c>
      <c r="D40" s="21">
        <v>0.03</v>
      </c>
      <c r="G40" s="4"/>
    </row>
    <row r="41" spans="1:7" ht="22.5" customHeight="1" x14ac:dyDescent="0.2">
      <c r="A41" s="92"/>
      <c r="B41" s="11" t="s">
        <v>6</v>
      </c>
      <c r="C41" s="21">
        <v>0.05</v>
      </c>
      <c r="D41" s="21">
        <v>0.05</v>
      </c>
      <c r="F41" s="4"/>
      <c r="G41" s="4"/>
    </row>
    <row r="42" spans="1:7" ht="33" customHeight="1" x14ac:dyDescent="0.2">
      <c r="A42" s="92"/>
      <c r="B42" s="11" t="s">
        <v>4</v>
      </c>
      <c r="C42" s="21">
        <v>0.15</v>
      </c>
      <c r="D42" s="21">
        <v>0.15</v>
      </c>
      <c r="F42" s="4"/>
      <c r="G42" s="4"/>
    </row>
    <row r="43" spans="1:7" ht="22.5" customHeight="1" x14ac:dyDescent="0.2">
      <c r="A43" s="92"/>
      <c r="B43" s="11" t="s">
        <v>45</v>
      </c>
      <c r="C43" s="21">
        <v>0.12</v>
      </c>
      <c r="D43" s="21">
        <v>0.12</v>
      </c>
      <c r="F43" s="4"/>
      <c r="G43" s="4"/>
    </row>
    <row r="44" spans="1:7" ht="22.5" customHeight="1" x14ac:dyDescent="0.2">
      <c r="A44" s="92"/>
      <c r="B44" s="11" t="s">
        <v>5</v>
      </c>
      <c r="C44" s="21">
        <v>0.3</v>
      </c>
      <c r="D44" s="21">
        <v>0.3</v>
      </c>
      <c r="F44" s="4"/>
      <c r="G44" s="4"/>
    </row>
    <row r="45" spans="1:7" ht="24" customHeight="1" x14ac:dyDescent="0.2">
      <c r="A45" s="92"/>
      <c r="B45" s="11" t="s">
        <v>7</v>
      </c>
      <c r="C45" s="21">
        <v>0.2</v>
      </c>
      <c r="D45" s="21">
        <v>0.2</v>
      </c>
      <c r="F45" s="4"/>
      <c r="G45" s="4"/>
    </row>
    <row r="46" spans="1:7" ht="21" customHeight="1" x14ac:dyDescent="0.2">
      <c r="A46" s="92"/>
      <c r="B46" s="11" t="s">
        <v>14</v>
      </c>
      <c r="C46" s="21">
        <v>0.1</v>
      </c>
      <c r="D46" s="21">
        <v>0.1</v>
      </c>
      <c r="E46" s="15"/>
      <c r="F46" s="4"/>
      <c r="G46" s="4"/>
    </row>
    <row r="47" spans="1:7" ht="27" customHeight="1" x14ac:dyDescent="0.2">
      <c r="A47" s="93"/>
      <c r="B47" s="31" t="s">
        <v>12</v>
      </c>
      <c r="C47" s="21">
        <v>0.05</v>
      </c>
      <c r="D47" s="21">
        <v>0.05</v>
      </c>
      <c r="E47" s="15"/>
      <c r="F47" s="4"/>
      <c r="G47" s="4"/>
    </row>
    <row r="48" spans="1:7" ht="15" x14ac:dyDescent="0.2">
      <c r="A48" s="35"/>
      <c r="B48" s="17"/>
      <c r="C48" s="17"/>
      <c r="D48" s="15"/>
      <c r="E48" s="15"/>
      <c r="F48" s="4"/>
      <c r="G48" s="4"/>
    </row>
    <row r="49" spans="1:7" s="1" customFormat="1" ht="34.5" customHeight="1" x14ac:dyDescent="0.2">
      <c r="A49" s="43" t="s">
        <v>25</v>
      </c>
      <c r="B49" s="19" t="s">
        <v>33</v>
      </c>
      <c r="C49" s="19" t="s">
        <v>71</v>
      </c>
      <c r="D49" s="19" t="s">
        <v>69</v>
      </c>
    </row>
    <row r="50" spans="1:7" s="1" customFormat="1" ht="21.75" customHeight="1" x14ac:dyDescent="0.2">
      <c r="A50" s="91" t="s">
        <v>64</v>
      </c>
      <c r="B50" s="41">
        <v>0.2</v>
      </c>
      <c r="C50" s="3">
        <f>C4*C52+C9*C53+C5*C54+C12*C55+C6*C56+C10*C57+C13*C58+C7*C59</f>
        <v>189.85</v>
      </c>
      <c r="D50" s="3">
        <f>D4*D52+D9*D53+D5*D54+D12*D55+D6*D56+D10*D57+D13*D58+D7*D59</f>
        <v>336.2</v>
      </c>
      <c r="E50" s="24"/>
    </row>
    <row r="51" spans="1:7" ht="30" x14ac:dyDescent="0.2">
      <c r="A51" s="92"/>
      <c r="B51" s="30" t="s">
        <v>1</v>
      </c>
      <c r="C51" s="20" t="s">
        <v>10</v>
      </c>
      <c r="D51" s="20" t="s">
        <v>10</v>
      </c>
      <c r="G51" s="4"/>
    </row>
    <row r="52" spans="1:7" ht="34.5" customHeight="1" x14ac:dyDescent="0.2">
      <c r="A52" s="92"/>
      <c r="B52" s="31" t="s">
        <v>3</v>
      </c>
      <c r="C52" s="21">
        <v>0.02</v>
      </c>
      <c r="D52" s="21">
        <v>0.02</v>
      </c>
      <c r="G52" s="4"/>
    </row>
    <row r="53" spans="1:7" ht="22.5" customHeight="1" x14ac:dyDescent="0.2">
      <c r="A53" s="92"/>
      <c r="B53" s="11" t="s">
        <v>6</v>
      </c>
      <c r="C53" s="21">
        <v>0.02</v>
      </c>
      <c r="D53" s="21">
        <v>0.02</v>
      </c>
      <c r="F53" s="4"/>
      <c r="G53" s="4"/>
    </row>
    <row r="54" spans="1:7" ht="33" customHeight="1" x14ac:dyDescent="0.2">
      <c r="A54" s="92"/>
      <c r="B54" s="11" t="s">
        <v>4</v>
      </c>
      <c r="C54" s="21">
        <v>7.0000000000000007E-2</v>
      </c>
      <c r="D54" s="21">
        <v>7.0000000000000007E-2</v>
      </c>
      <c r="F54" s="4"/>
      <c r="G54" s="4"/>
    </row>
    <row r="55" spans="1:7" ht="22.5" customHeight="1" x14ac:dyDescent="0.2">
      <c r="A55" s="92"/>
      <c r="B55" s="11" t="s">
        <v>45</v>
      </c>
      <c r="C55" s="21">
        <v>0.05</v>
      </c>
      <c r="D55" s="21">
        <v>0.05</v>
      </c>
      <c r="F55" s="4"/>
      <c r="G55" s="4"/>
    </row>
    <row r="56" spans="1:7" ht="22.5" customHeight="1" x14ac:dyDescent="0.2">
      <c r="A56" s="92"/>
      <c r="B56" s="11" t="s">
        <v>5</v>
      </c>
      <c r="C56" s="21">
        <v>0.35</v>
      </c>
      <c r="D56" s="21">
        <v>0.35</v>
      </c>
      <c r="F56" s="4"/>
      <c r="G56" s="4"/>
    </row>
    <row r="57" spans="1:7" ht="24" customHeight="1" x14ac:dyDescent="0.2">
      <c r="A57" s="92"/>
      <c r="B57" s="11" t="s">
        <v>7</v>
      </c>
      <c r="C57" s="21">
        <v>0.25</v>
      </c>
      <c r="D57" s="21">
        <v>0.25</v>
      </c>
      <c r="F57" s="4"/>
      <c r="G57" s="4"/>
    </row>
    <row r="58" spans="1:7" ht="21" customHeight="1" x14ac:dyDescent="0.2">
      <c r="A58" s="92"/>
      <c r="B58" s="11" t="s">
        <v>14</v>
      </c>
      <c r="C58" s="21">
        <v>0.14000000000000001</v>
      </c>
      <c r="D58" s="21">
        <v>0.14000000000000001</v>
      </c>
      <c r="E58" s="15"/>
      <c r="F58" s="4"/>
      <c r="G58" s="4"/>
    </row>
    <row r="59" spans="1:7" ht="27" customHeight="1" x14ac:dyDescent="0.2">
      <c r="A59" s="93"/>
      <c r="B59" s="31" t="s">
        <v>12</v>
      </c>
      <c r="C59" s="21">
        <v>0.1</v>
      </c>
      <c r="D59" s="21">
        <v>0.1</v>
      </c>
      <c r="E59" s="15"/>
      <c r="F59" s="4"/>
      <c r="G59" s="4"/>
    </row>
    <row r="60" spans="1:7" ht="15" x14ac:dyDescent="0.2">
      <c r="A60" s="35"/>
      <c r="B60" s="17"/>
      <c r="C60" s="17"/>
      <c r="D60" s="15"/>
      <c r="E60" s="15"/>
      <c r="F60" s="4"/>
      <c r="G60" s="4"/>
    </row>
    <row r="61" spans="1:7" ht="17.25" customHeight="1" x14ac:dyDescent="0.2">
      <c r="A61" s="16"/>
      <c r="B61" s="17"/>
      <c r="D61" s="2"/>
      <c r="E61" s="4"/>
      <c r="F61" s="4"/>
      <c r="G61" s="4"/>
    </row>
    <row r="62" spans="1:7" s="1" customFormat="1" ht="33" customHeight="1" x14ac:dyDescent="0.2">
      <c r="A62" s="13" t="s">
        <v>25</v>
      </c>
      <c r="B62" s="19" t="s">
        <v>33</v>
      </c>
      <c r="C62" s="19" t="s">
        <v>71</v>
      </c>
      <c r="D62" s="19" t="s">
        <v>69</v>
      </c>
    </row>
    <row r="63" spans="1:7" s="1" customFormat="1" ht="21.75" customHeight="1" x14ac:dyDescent="0.2">
      <c r="A63" s="88" t="s">
        <v>26</v>
      </c>
      <c r="B63" s="41">
        <v>0.05</v>
      </c>
      <c r="C63" s="3">
        <f>C4*D65+C5*D66+C6*D67+C10*D68+C7*D69+C12*D70</f>
        <v>200.15</v>
      </c>
      <c r="D63" s="3">
        <f>D4*D65+D5*D66+D6*D67+D10*D68+D7*D69+D12*D70</f>
        <v>383</v>
      </c>
      <c r="E63" s="24"/>
    </row>
    <row r="64" spans="1:7" ht="30" x14ac:dyDescent="0.2">
      <c r="A64" s="89"/>
      <c r="B64" s="30" t="s">
        <v>1</v>
      </c>
      <c r="C64" s="20" t="s">
        <v>10</v>
      </c>
      <c r="D64" s="20" t="s">
        <v>10</v>
      </c>
      <c r="G64" s="4"/>
    </row>
    <row r="65" spans="1:7" ht="34.5" customHeight="1" x14ac:dyDescent="0.2">
      <c r="A65" s="89"/>
      <c r="B65" s="31" t="s">
        <v>3</v>
      </c>
      <c r="C65" s="21">
        <v>0.1</v>
      </c>
      <c r="D65" s="21">
        <v>0.1</v>
      </c>
      <c r="G65" s="4"/>
    </row>
    <row r="66" spans="1:7" ht="22.5" customHeight="1" x14ac:dyDescent="0.2">
      <c r="A66" s="89"/>
      <c r="B66" s="11" t="s">
        <v>4</v>
      </c>
      <c r="C66" s="21">
        <v>0.25</v>
      </c>
      <c r="D66" s="21">
        <v>0.25</v>
      </c>
      <c r="F66" s="4"/>
      <c r="G66" s="4"/>
    </row>
    <row r="67" spans="1:7" ht="33" customHeight="1" x14ac:dyDescent="0.2">
      <c r="A67" s="89"/>
      <c r="B67" s="11" t="s">
        <v>5</v>
      </c>
      <c r="C67" s="21">
        <v>0.2</v>
      </c>
      <c r="D67" s="21">
        <v>0.2</v>
      </c>
      <c r="F67" s="4"/>
      <c r="G67" s="4"/>
    </row>
    <row r="68" spans="1:7" ht="22.5" customHeight="1" x14ac:dyDescent="0.2">
      <c r="A68" s="89"/>
      <c r="B68" s="11" t="s">
        <v>7</v>
      </c>
      <c r="C68" s="21">
        <v>0.2</v>
      </c>
      <c r="D68" s="21">
        <v>0.2</v>
      </c>
      <c r="F68" s="4"/>
      <c r="G68" s="4"/>
    </row>
    <row r="69" spans="1:7" ht="22.5" customHeight="1" x14ac:dyDescent="0.2">
      <c r="A69" s="89"/>
      <c r="B69" s="31" t="s">
        <v>12</v>
      </c>
      <c r="C69" s="21">
        <v>0.1</v>
      </c>
      <c r="D69" s="21">
        <v>0.1</v>
      </c>
      <c r="F69" s="4"/>
      <c r="G69" s="4"/>
    </row>
    <row r="70" spans="1:7" ht="22.5" customHeight="1" x14ac:dyDescent="0.2">
      <c r="A70" s="90"/>
      <c r="B70" s="31" t="s">
        <v>45</v>
      </c>
      <c r="C70" s="21">
        <v>0.15</v>
      </c>
      <c r="D70" s="21">
        <v>0.15</v>
      </c>
      <c r="F70" s="4"/>
      <c r="G70" s="4"/>
    </row>
    <row r="71" spans="1:7" ht="22.5" customHeight="1" x14ac:dyDescent="0.2">
      <c r="A71" s="38"/>
      <c r="B71" s="22"/>
      <c r="C71" s="37"/>
      <c r="E71" s="4"/>
      <c r="F71" s="4"/>
      <c r="G71" s="4"/>
    </row>
    <row r="72" spans="1:7" ht="17.25" customHeight="1" x14ac:dyDescent="0.2">
      <c r="A72" s="16"/>
      <c r="B72" s="17"/>
      <c r="D72" s="2"/>
      <c r="E72" s="4"/>
      <c r="F72" s="4"/>
      <c r="G72" s="4"/>
    </row>
    <row r="73" spans="1:7" s="1" customFormat="1" ht="30.75" customHeight="1" x14ac:dyDescent="0.2">
      <c r="A73" s="13" t="s">
        <v>25</v>
      </c>
      <c r="B73" s="19" t="s">
        <v>33</v>
      </c>
      <c r="C73" s="19" t="s">
        <v>71</v>
      </c>
      <c r="D73" s="19" t="s">
        <v>69</v>
      </c>
    </row>
    <row r="74" spans="1:7" s="1" customFormat="1" ht="21.75" customHeight="1" x14ac:dyDescent="0.2">
      <c r="A74" s="98" t="s">
        <v>27</v>
      </c>
      <c r="B74" s="41">
        <v>0.15</v>
      </c>
      <c r="C74" s="3">
        <f>C7*C76+C9*C77+C5*C78+C6*C79+C14*C80+C15*C81</f>
        <v>187.40000000000003</v>
      </c>
      <c r="D74" s="3">
        <f>D7*D76+D9*D77+D5*D78+D6*D79+D14*D80+D15*D81</f>
        <v>366</v>
      </c>
      <c r="E74" s="24"/>
    </row>
    <row r="75" spans="1:7" ht="30" x14ac:dyDescent="0.2">
      <c r="A75" s="98"/>
      <c r="B75" s="30" t="s">
        <v>1</v>
      </c>
      <c r="C75" s="20" t="s">
        <v>10</v>
      </c>
      <c r="D75" s="20" t="s">
        <v>10</v>
      </c>
      <c r="G75" s="4"/>
    </row>
    <row r="76" spans="1:7" ht="34.5" customHeight="1" x14ac:dyDescent="0.2">
      <c r="A76" s="98"/>
      <c r="B76" s="31" t="s">
        <v>24</v>
      </c>
      <c r="C76" s="21">
        <v>0.1</v>
      </c>
      <c r="D76" s="21">
        <v>0.1</v>
      </c>
      <c r="G76" s="4"/>
    </row>
    <row r="77" spans="1:7" ht="22.5" customHeight="1" x14ac:dyDescent="0.2">
      <c r="A77" s="98"/>
      <c r="B77" s="11" t="s">
        <v>6</v>
      </c>
      <c r="C77" s="21">
        <v>0.1</v>
      </c>
      <c r="D77" s="21">
        <v>0.1</v>
      </c>
      <c r="F77" s="4"/>
      <c r="G77" s="4"/>
    </row>
    <row r="78" spans="1:7" ht="33" customHeight="1" x14ac:dyDescent="0.2">
      <c r="A78" s="98"/>
      <c r="B78" s="11" t="s">
        <v>4</v>
      </c>
      <c r="C78" s="21">
        <v>0.2</v>
      </c>
      <c r="D78" s="21">
        <v>0.2</v>
      </c>
      <c r="F78" s="4"/>
      <c r="G78" s="4"/>
    </row>
    <row r="79" spans="1:7" ht="22.5" customHeight="1" x14ac:dyDescent="0.2">
      <c r="A79" s="98"/>
      <c r="B79" s="11" t="s">
        <v>5</v>
      </c>
      <c r="C79" s="21">
        <v>0.2</v>
      </c>
      <c r="D79" s="21">
        <v>0.2</v>
      </c>
      <c r="F79" s="4"/>
      <c r="G79" s="4"/>
    </row>
    <row r="80" spans="1:7" ht="22.5" customHeight="1" x14ac:dyDescent="0.2">
      <c r="A80" s="98"/>
      <c r="B80" s="11" t="s">
        <v>18</v>
      </c>
      <c r="C80" s="21">
        <v>0.2</v>
      </c>
      <c r="D80" s="21">
        <v>0.2</v>
      </c>
      <c r="F80" s="4"/>
      <c r="G80" s="4"/>
    </row>
    <row r="81" spans="1:7" ht="24" customHeight="1" x14ac:dyDescent="0.2">
      <c r="A81" s="99"/>
      <c r="B81" s="11" t="s">
        <v>19</v>
      </c>
      <c r="C81" s="21">
        <v>0.2</v>
      </c>
      <c r="D81" s="21">
        <v>0.2</v>
      </c>
      <c r="F81" s="4"/>
      <c r="G81" s="4"/>
    </row>
    <row r="82" spans="1:7" ht="17.25" customHeight="1" x14ac:dyDescent="0.2">
      <c r="A82" s="16"/>
      <c r="B82" s="17"/>
      <c r="D82" s="2"/>
      <c r="E82" s="53"/>
      <c r="F82" s="4"/>
      <c r="G82" s="4"/>
    </row>
    <row r="83" spans="1:7" ht="20.25" customHeight="1" x14ac:dyDescent="0.2">
      <c r="A83" s="35"/>
      <c r="B83" s="17"/>
      <c r="C83" s="17"/>
      <c r="D83" s="17"/>
      <c r="E83" s="4"/>
      <c r="F83" s="4"/>
      <c r="G83" s="4"/>
    </row>
    <row r="84" spans="1:7" ht="15" x14ac:dyDescent="0.2">
      <c r="A84" s="13" t="s">
        <v>25</v>
      </c>
      <c r="B84" s="19" t="s">
        <v>33</v>
      </c>
      <c r="E84" s="4"/>
      <c r="F84" s="4"/>
      <c r="G84" s="4"/>
    </row>
    <row r="85" spans="1:7" ht="20.25" customHeight="1" x14ac:dyDescent="0.2">
      <c r="A85" s="18" t="s">
        <v>28</v>
      </c>
      <c r="B85" s="55">
        <f>SUM(B86:B91)</f>
        <v>0.15000000000000002</v>
      </c>
      <c r="E85" s="4"/>
      <c r="F85" s="4"/>
      <c r="G85" s="4"/>
    </row>
    <row r="86" spans="1:7" ht="20.25" customHeight="1" x14ac:dyDescent="0.2">
      <c r="A86" s="54" t="s">
        <v>37</v>
      </c>
      <c r="B86" s="77">
        <v>4.0500000000000001E-2</v>
      </c>
      <c r="E86" s="4"/>
      <c r="F86" s="4"/>
      <c r="G86" s="4"/>
    </row>
    <row r="87" spans="1:7" ht="20.25" customHeight="1" x14ac:dyDescent="0.2">
      <c r="A87" s="54" t="s">
        <v>58</v>
      </c>
      <c r="B87" s="77">
        <v>4.4999999999999997E-3</v>
      </c>
      <c r="E87" s="4"/>
      <c r="F87" s="4"/>
      <c r="G87" s="4"/>
    </row>
    <row r="88" spans="1:7" ht="20.25" customHeight="1" x14ac:dyDescent="0.2">
      <c r="A88" s="54" t="s">
        <v>22</v>
      </c>
      <c r="B88" s="77">
        <v>4.0500000000000001E-2</v>
      </c>
      <c r="E88" s="4"/>
      <c r="F88" s="4"/>
      <c r="G88" s="4"/>
    </row>
    <row r="89" spans="1:7" ht="20.25" customHeight="1" x14ac:dyDescent="0.2">
      <c r="A89" s="54" t="s">
        <v>59</v>
      </c>
      <c r="B89" s="77">
        <v>4.4999999999999997E-3</v>
      </c>
      <c r="E89" s="4"/>
      <c r="F89" s="4"/>
      <c r="G89" s="4"/>
    </row>
    <row r="90" spans="1:7" ht="20.25" customHeight="1" x14ac:dyDescent="0.2">
      <c r="A90" s="75" t="s">
        <v>23</v>
      </c>
      <c r="B90" s="78">
        <v>4.8000000000000001E-2</v>
      </c>
      <c r="E90" s="4"/>
      <c r="F90" s="4"/>
      <c r="G90" s="4"/>
    </row>
    <row r="91" spans="1:7" ht="20.25" customHeight="1" x14ac:dyDescent="0.2">
      <c r="A91" s="76" t="s">
        <v>60</v>
      </c>
      <c r="B91" s="79">
        <v>1.2E-2</v>
      </c>
      <c r="E91" s="4"/>
      <c r="F91" s="4"/>
      <c r="G91" s="4"/>
    </row>
    <row r="92" spans="1:7" ht="20.25" customHeight="1" x14ac:dyDescent="0.2">
      <c r="A92" s="35"/>
      <c r="B92" s="35"/>
      <c r="C92" s="35"/>
      <c r="D92" s="17"/>
      <c r="E92" s="4"/>
      <c r="F92" s="4"/>
      <c r="G92" s="4"/>
    </row>
    <row r="93" spans="1:7" ht="24" customHeight="1" x14ac:dyDescent="0.2">
      <c r="A93" s="36"/>
      <c r="B93" s="22"/>
      <c r="C93" s="37"/>
      <c r="E93" s="4"/>
      <c r="F93" s="4"/>
      <c r="G93" s="4"/>
    </row>
    <row r="94" spans="1:7" ht="15" x14ac:dyDescent="0.2">
      <c r="A94" s="44" t="s">
        <v>25</v>
      </c>
      <c r="B94" s="29" t="s">
        <v>33</v>
      </c>
      <c r="C94" s="19" t="s">
        <v>72</v>
      </c>
      <c r="D94" s="29" t="s">
        <v>70</v>
      </c>
      <c r="E94" s="4"/>
      <c r="F94" s="4"/>
      <c r="G94" s="4"/>
    </row>
    <row r="95" spans="1:7" ht="30.75" customHeight="1" x14ac:dyDescent="0.2">
      <c r="A95" s="57" t="s">
        <v>29</v>
      </c>
      <c r="B95" s="59">
        <v>0.1</v>
      </c>
      <c r="C95" s="56"/>
      <c r="D95" s="56"/>
      <c r="E95" s="4"/>
      <c r="F95" s="4"/>
      <c r="G95" s="4"/>
    </row>
    <row r="96" spans="1:7" ht="20.25" customHeight="1" x14ac:dyDescent="0.2">
      <c r="A96" s="58" t="s">
        <v>39</v>
      </c>
      <c r="B96" s="59">
        <v>0.05</v>
      </c>
      <c r="C96" s="60">
        <f>C20</f>
        <v>0.5</v>
      </c>
      <c r="D96" s="60">
        <f>D20</f>
        <v>0.8</v>
      </c>
      <c r="E96" s="53"/>
      <c r="F96" s="4"/>
      <c r="G96" s="4"/>
    </row>
    <row r="97" spans="1:7" ht="20.25" customHeight="1" x14ac:dyDescent="0.2">
      <c r="A97" s="58" t="s">
        <v>40</v>
      </c>
      <c r="B97" s="59">
        <v>0.05</v>
      </c>
      <c r="C97" s="39">
        <f>C4*C101+C5*C102+C6*C103+C7*C104+C10*C105+C18*C106</f>
        <v>188.84</v>
      </c>
      <c r="D97" s="39">
        <f>D4*D101+D5*D102+D6*D103+D7*D104+D10*D105+D18*D106</f>
        <v>344.5</v>
      </c>
      <c r="E97" s="53"/>
      <c r="F97" s="4"/>
      <c r="G97" s="4"/>
    </row>
    <row r="98" spans="1:7" ht="20.25" customHeight="1" x14ac:dyDescent="0.2">
      <c r="A98" s="35"/>
      <c r="B98" s="17"/>
      <c r="C98" s="17"/>
      <c r="D98" s="17"/>
      <c r="E98" s="4"/>
      <c r="F98" s="4"/>
      <c r="G98" s="4"/>
    </row>
    <row r="99" spans="1:7" ht="20.25" customHeight="1" x14ac:dyDescent="0.2">
      <c r="A99" s="35"/>
      <c r="B99" s="17"/>
      <c r="C99" s="17"/>
      <c r="D99" s="17"/>
      <c r="E99" s="4"/>
      <c r="F99" s="4"/>
      <c r="G99" s="4"/>
    </row>
    <row r="100" spans="1:7" s="1" customFormat="1" ht="36.75" customHeight="1" x14ac:dyDescent="0.2">
      <c r="A100" s="43" t="s">
        <v>25</v>
      </c>
      <c r="B100" s="30" t="s">
        <v>1</v>
      </c>
      <c r="C100" s="20" t="s">
        <v>10</v>
      </c>
      <c r="D100" s="20" t="s">
        <v>10</v>
      </c>
    </row>
    <row r="101" spans="1:7" s="1" customFormat="1" ht="21.75" customHeight="1" x14ac:dyDescent="0.2">
      <c r="A101" s="100" t="s">
        <v>42</v>
      </c>
      <c r="B101" s="31" t="s">
        <v>3</v>
      </c>
      <c r="C101" s="21">
        <v>0.03</v>
      </c>
      <c r="D101" s="21">
        <v>0.03</v>
      </c>
    </row>
    <row r="102" spans="1:7" ht="14.25" customHeight="1" x14ac:dyDescent="0.2">
      <c r="A102" s="98"/>
      <c r="B102" s="11" t="s">
        <v>4</v>
      </c>
      <c r="C102" s="21">
        <v>0.1</v>
      </c>
      <c r="D102" s="21">
        <v>0.1</v>
      </c>
      <c r="G102" s="4"/>
    </row>
    <row r="103" spans="1:7" ht="34.5" customHeight="1" x14ac:dyDescent="0.2">
      <c r="A103" s="98"/>
      <c r="B103" s="11" t="s">
        <v>5</v>
      </c>
      <c r="C103" s="21">
        <v>0.25</v>
      </c>
      <c r="D103" s="21">
        <v>0.25</v>
      </c>
      <c r="G103" s="4"/>
    </row>
    <row r="104" spans="1:7" ht="22.5" customHeight="1" x14ac:dyDescent="0.2">
      <c r="A104" s="98"/>
      <c r="B104" s="31" t="s">
        <v>12</v>
      </c>
      <c r="C104" s="21">
        <v>0.15</v>
      </c>
      <c r="D104" s="21">
        <v>0.15</v>
      </c>
      <c r="F104" s="4"/>
      <c r="G104" s="4"/>
    </row>
    <row r="105" spans="1:7" ht="33" customHeight="1" x14ac:dyDescent="0.2">
      <c r="A105" s="98"/>
      <c r="B105" s="11" t="s">
        <v>7</v>
      </c>
      <c r="C105" s="21">
        <v>0.45</v>
      </c>
      <c r="D105" s="21">
        <v>0.45</v>
      </c>
      <c r="F105" s="4"/>
      <c r="G105" s="4"/>
    </row>
    <row r="106" spans="1:7" ht="22.5" customHeight="1" x14ac:dyDescent="0.2">
      <c r="A106" s="98"/>
      <c r="B106" s="63" t="s">
        <v>43</v>
      </c>
      <c r="C106" s="21">
        <v>0.02</v>
      </c>
      <c r="D106" s="21">
        <v>0.02</v>
      </c>
      <c r="F106" s="4"/>
      <c r="G106" s="4"/>
    </row>
    <row r="107" spans="1:7" ht="22.5" customHeight="1" x14ac:dyDescent="0.2">
      <c r="A107" s="62"/>
      <c r="B107" s="22"/>
      <c r="C107" s="37"/>
      <c r="D107" s="37"/>
      <c r="E107" s="4"/>
      <c r="F107" s="4"/>
      <c r="G107" s="4"/>
    </row>
    <row r="108" spans="1:7" ht="20.25" customHeight="1" x14ac:dyDescent="0.2">
      <c r="A108" s="36"/>
      <c r="B108" s="35"/>
      <c r="C108" s="35"/>
      <c r="D108" s="17"/>
      <c r="E108" s="4"/>
      <c r="F108" s="4"/>
      <c r="G108" s="4"/>
    </row>
    <row r="109" spans="1:7" ht="20.25" customHeight="1" x14ac:dyDescent="0.2">
      <c r="A109" s="36"/>
      <c r="B109" s="35"/>
      <c r="C109" s="35"/>
      <c r="D109" s="17"/>
      <c r="E109" s="4"/>
      <c r="F109" s="4"/>
      <c r="G109" s="4"/>
    </row>
    <row r="110" spans="1:7" ht="29.25" customHeight="1" x14ac:dyDescent="0.2">
      <c r="A110" s="97" t="s">
        <v>25</v>
      </c>
      <c r="B110" s="65" t="s">
        <v>33</v>
      </c>
      <c r="C110" s="19" t="s">
        <v>71</v>
      </c>
      <c r="D110" s="19" t="s">
        <v>69</v>
      </c>
      <c r="E110" s="4"/>
      <c r="F110" s="4"/>
      <c r="G110" s="4"/>
    </row>
    <row r="111" spans="1:7" ht="20.25" customHeight="1" x14ac:dyDescent="0.2">
      <c r="A111" s="97"/>
      <c r="B111" s="41">
        <v>0.1</v>
      </c>
      <c r="C111" s="39">
        <f>C4*C113+C5*C114+C6*C115+C10*C116+C16*C117+C17*C118+C19*C119+C18*C120+C7*C121</f>
        <v>189.64000000000001</v>
      </c>
      <c r="D111" s="39">
        <f>D4*D113+D5*D114+D6*D115+D10*D116+D16*D117+D17*D118+D19*D119+D18*D120+D7*D121</f>
        <v>327.5</v>
      </c>
      <c r="E111" s="4"/>
      <c r="F111" s="4"/>
      <c r="G111" s="4"/>
    </row>
    <row r="112" spans="1:7" s="1" customFormat="1" ht="54.75" customHeight="1" x14ac:dyDescent="0.2">
      <c r="A112" s="97"/>
      <c r="B112" s="30" t="s">
        <v>1</v>
      </c>
      <c r="C112" s="20" t="s">
        <v>10</v>
      </c>
      <c r="D112" s="20" t="s">
        <v>10</v>
      </c>
    </row>
    <row r="113" spans="1:7" s="1" customFormat="1" ht="21.75" customHeight="1" x14ac:dyDescent="0.2">
      <c r="A113" s="96" t="s">
        <v>30</v>
      </c>
      <c r="B113" s="31" t="s">
        <v>3</v>
      </c>
      <c r="C113" s="21">
        <v>0.01</v>
      </c>
      <c r="D113" s="21">
        <v>0.01</v>
      </c>
      <c r="E113" s="24"/>
    </row>
    <row r="114" spans="1:7" ht="14.25" customHeight="1" x14ac:dyDescent="0.2">
      <c r="A114" s="96"/>
      <c r="B114" s="11" t="s">
        <v>4</v>
      </c>
      <c r="C114" s="21">
        <v>0.13</v>
      </c>
      <c r="D114" s="21">
        <v>0.13</v>
      </c>
      <c r="G114" s="4"/>
    </row>
    <row r="115" spans="1:7" ht="34.5" customHeight="1" x14ac:dyDescent="0.2">
      <c r="A115" s="96"/>
      <c r="B115" s="11" t="s">
        <v>5</v>
      </c>
      <c r="C115" s="21">
        <v>0.25</v>
      </c>
      <c r="D115" s="21">
        <v>0.25</v>
      </c>
      <c r="E115" s="4"/>
      <c r="G115" s="4"/>
    </row>
    <row r="116" spans="1:7" ht="22.5" customHeight="1" x14ac:dyDescent="0.2">
      <c r="A116" s="96"/>
      <c r="B116" s="11" t="s">
        <v>7</v>
      </c>
      <c r="C116" s="21">
        <v>0.2</v>
      </c>
      <c r="D116" s="21">
        <v>0.2</v>
      </c>
      <c r="E116" s="4"/>
      <c r="F116" s="4"/>
      <c r="G116" s="4"/>
    </row>
    <row r="117" spans="1:7" ht="33" customHeight="1" x14ac:dyDescent="0.2">
      <c r="A117" s="96"/>
      <c r="B117" s="11" t="s">
        <v>8</v>
      </c>
      <c r="C117" s="21">
        <v>7.0000000000000007E-2</v>
      </c>
      <c r="D117" s="21">
        <v>7.0000000000000007E-2</v>
      </c>
      <c r="E117" s="4"/>
      <c r="F117" s="4"/>
      <c r="G117" s="4"/>
    </row>
    <row r="118" spans="1:7" ht="22.5" customHeight="1" x14ac:dyDescent="0.2">
      <c r="A118" s="96"/>
      <c r="B118" s="31" t="s">
        <v>31</v>
      </c>
      <c r="C118" s="21">
        <v>0.1</v>
      </c>
      <c r="D118" s="21">
        <v>0.1</v>
      </c>
      <c r="E118" s="4"/>
      <c r="F118" s="4"/>
      <c r="G118" s="4"/>
    </row>
    <row r="119" spans="1:7" ht="22.5" customHeight="1" x14ac:dyDescent="0.2">
      <c r="A119" s="96"/>
      <c r="B119" s="31" t="s">
        <v>20</v>
      </c>
      <c r="C119" s="21">
        <v>0.1</v>
      </c>
      <c r="D119" s="21">
        <v>0.1</v>
      </c>
      <c r="E119" s="4"/>
      <c r="F119" s="4"/>
      <c r="G119" s="4"/>
    </row>
    <row r="120" spans="1:7" ht="24" customHeight="1" x14ac:dyDescent="0.2">
      <c r="A120" s="96"/>
      <c r="B120" s="31" t="s">
        <v>16</v>
      </c>
      <c r="C120" s="21">
        <v>7.0000000000000007E-2</v>
      </c>
      <c r="D120" s="21">
        <v>7.0000000000000007E-2</v>
      </c>
      <c r="E120" s="4"/>
      <c r="F120" s="4"/>
      <c r="G120" s="4"/>
    </row>
    <row r="121" spans="1:7" ht="20.25" customHeight="1" x14ac:dyDescent="0.2">
      <c r="A121" s="96"/>
      <c r="B121" s="31" t="s">
        <v>12</v>
      </c>
      <c r="C121" s="21">
        <v>7.0000000000000007E-2</v>
      </c>
      <c r="D121" s="21">
        <v>7.0000000000000007E-2</v>
      </c>
      <c r="E121" s="4"/>
      <c r="F121" s="4"/>
      <c r="G121" s="4"/>
    </row>
    <row r="122" spans="1:7" ht="20.25" customHeight="1" x14ac:dyDescent="0.2">
      <c r="A122" s="61"/>
      <c r="B122" s="22"/>
      <c r="C122" s="40"/>
      <c r="D122" s="17"/>
      <c r="E122" s="4"/>
      <c r="F122" s="4"/>
      <c r="G122" s="4"/>
    </row>
    <row r="123" spans="1:7" ht="20.25" customHeight="1" x14ac:dyDescent="0.2">
      <c r="A123" s="61"/>
      <c r="B123" s="22"/>
      <c r="C123" s="40"/>
      <c r="D123" s="17"/>
      <c r="E123" s="4"/>
      <c r="F123" s="4"/>
      <c r="G123" s="4"/>
    </row>
    <row r="124" spans="1:7" ht="20.25" customHeight="1" x14ac:dyDescent="0.2">
      <c r="A124" s="61"/>
      <c r="B124" s="22"/>
      <c r="C124" s="40"/>
      <c r="D124" s="17"/>
      <c r="E124" s="4"/>
      <c r="F124" s="4"/>
      <c r="G124" s="4"/>
    </row>
    <row r="125" spans="1:7" ht="29.25" customHeight="1" x14ac:dyDescent="0.2">
      <c r="A125" s="97" t="s">
        <v>25</v>
      </c>
      <c r="B125" s="65" t="s">
        <v>33</v>
      </c>
      <c r="C125" s="19" t="s">
        <v>71</v>
      </c>
      <c r="D125" s="19" t="s">
        <v>69</v>
      </c>
      <c r="E125" s="4"/>
      <c r="F125" s="4"/>
      <c r="G125" s="4"/>
    </row>
    <row r="126" spans="1:7" ht="20.25" customHeight="1" x14ac:dyDescent="0.2">
      <c r="A126" s="97"/>
      <c r="B126" s="41">
        <v>0.05</v>
      </c>
      <c r="C126" s="39">
        <f>C4*C128+C9*C129+C7*C130+C8*C131+C5*C132+C6*C133+C12*C134+C11*C135+C18*C136</f>
        <v>204.7</v>
      </c>
      <c r="D126" s="39">
        <f>D4*D128+D9*D129+D7*D130+D8*D131+D5*D132+D6*D133+D12*D134+D11*D135+D18*D136</f>
        <v>443.9</v>
      </c>
      <c r="E126" s="4"/>
      <c r="F126" s="4"/>
      <c r="G126" s="4"/>
    </row>
    <row r="127" spans="1:7" s="1" customFormat="1" ht="40.5" customHeight="1" x14ac:dyDescent="0.2">
      <c r="A127" s="97"/>
      <c r="B127" s="30" t="s">
        <v>1</v>
      </c>
      <c r="C127" s="20" t="s">
        <v>10</v>
      </c>
      <c r="D127" s="20" t="s">
        <v>10</v>
      </c>
    </row>
    <row r="128" spans="1:7" s="1" customFormat="1" ht="21.75" customHeight="1" x14ac:dyDescent="0.2">
      <c r="A128" s="94" t="s">
        <v>32</v>
      </c>
      <c r="B128" s="31" t="s">
        <v>3</v>
      </c>
      <c r="C128" s="21">
        <v>0.05</v>
      </c>
      <c r="D128" s="21">
        <v>0.05</v>
      </c>
      <c r="E128" s="24"/>
    </row>
    <row r="129" spans="1:7" ht="22.5" customHeight="1" x14ac:dyDescent="0.2">
      <c r="A129" s="94"/>
      <c r="B129" s="11" t="s">
        <v>6</v>
      </c>
      <c r="C129" s="21">
        <v>0.1</v>
      </c>
      <c r="D129" s="21">
        <v>0.1</v>
      </c>
      <c r="G129" s="4"/>
    </row>
    <row r="130" spans="1:7" ht="34.5" customHeight="1" x14ac:dyDescent="0.2">
      <c r="A130" s="94"/>
      <c r="B130" s="31" t="s">
        <v>12</v>
      </c>
      <c r="C130" s="21">
        <v>0.1</v>
      </c>
      <c r="D130" s="21">
        <v>0.1</v>
      </c>
      <c r="G130" s="4"/>
    </row>
    <row r="131" spans="1:7" ht="22.5" customHeight="1" x14ac:dyDescent="0.2">
      <c r="A131" s="94"/>
      <c r="B131" s="11" t="s">
        <v>13</v>
      </c>
      <c r="C131" s="21">
        <v>0.2</v>
      </c>
      <c r="D131" s="21">
        <v>0.2</v>
      </c>
      <c r="F131" s="4"/>
      <c r="G131" s="4"/>
    </row>
    <row r="132" spans="1:7" ht="33" customHeight="1" x14ac:dyDescent="0.2">
      <c r="A132" s="94"/>
      <c r="B132" s="11" t="s">
        <v>4</v>
      </c>
      <c r="C132" s="21">
        <v>0.2</v>
      </c>
      <c r="D132" s="21">
        <v>0.2</v>
      </c>
      <c r="F132" s="4"/>
      <c r="G132" s="4"/>
    </row>
    <row r="133" spans="1:7" ht="22.5" customHeight="1" x14ac:dyDescent="0.2">
      <c r="A133" s="94"/>
      <c r="B133" s="11" t="s">
        <v>5</v>
      </c>
      <c r="C133" s="21">
        <v>0.1</v>
      </c>
      <c r="D133" s="21">
        <v>0.1</v>
      </c>
      <c r="F133" s="4"/>
      <c r="G133" s="4"/>
    </row>
    <row r="134" spans="1:7" ht="22.5" customHeight="1" x14ac:dyDescent="0.2">
      <c r="A134" s="94"/>
      <c r="B134" s="11" t="s">
        <v>45</v>
      </c>
      <c r="C134" s="21">
        <v>0.12</v>
      </c>
      <c r="D134" s="21">
        <v>0.12</v>
      </c>
      <c r="F134" s="4"/>
      <c r="G134" s="4"/>
    </row>
    <row r="135" spans="1:7" ht="24" customHeight="1" x14ac:dyDescent="0.2">
      <c r="A135" s="94"/>
      <c r="B135" s="11" t="s">
        <v>17</v>
      </c>
      <c r="C135" s="21">
        <v>0.08</v>
      </c>
      <c r="D135" s="21">
        <v>0.08</v>
      </c>
      <c r="E135" s="24"/>
      <c r="F135" s="4"/>
      <c r="G135" s="4"/>
    </row>
    <row r="136" spans="1:7" ht="20.25" customHeight="1" x14ac:dyDescent="0.2">
      <c r="A136" s="95"/>
      <c r="B136" s="31" t="s">
        <v>16</v>
      </c>
      <c r="C136" s="21">
        <v>0.05</v>
      </c>
      <c r="D136" s="21">
        <v>0.05</v>
      </c>
      <c r="E136" s="17"/>
      <c r="F136" s="4"/>
      <c r="G136" s="4"/>
    </row>
    <row r="137" spans="1:7" ht="20.25" customHeight="1" x14ac:dyDescent="0.2">
      <c r="A137" s="61"/>
      <c r="D137" s="32"/>
      <c r="E137" s="17"/>
      <c r="F137" s="4"/>
      <c r="G137" s="4"/>
    </row>
    <row r="138" spans="1:7" ht="20.25" customHeight="1" x14ac:dyDescent="0.2">
      <c r="A138" s="61"/>
      <c r="D138" s="32"/>
      <c r="E138" s="17"/>
      <c r="F138" s="4"/>
      <c r="G138" s="4"/>
    </row>
    <row r="139" spans="1:7" ht="18.75" thickBot="1" x14ac:dyDescent="0.25">
      <c r="A139" s="25"/>
      <c r="D139" s="32"/>
      <c r="G139" s="23"/>
    </row>
    <row r="140" spans="1:7" ht="18.75" thickBot="1" x14ac:dyDescent="0.25">
      <c r="A140" s="25"/>
      <c r="B140" s="26" t="s">
        <v>65</v>
      </c>
      <c r="C140" s="64">
        <f>SUM(C144:C150)</f>
        <v>0.50245705977933841</v>
      </c>
      <c r="D140" s="69"/>
      <c r="G140" s="23"/>
    </row>
    <row r="141" spans="1:7" ht="18" x14ac:dyDescent="0.2">
      <c r="A141" s="25"/>
      <c r="B141" s="26"/>
      <c r="C141" s="70"/>
      <c r="D141" s="69"/>
      <c r="G141" s="23"/>
    </row>
    <row r="142" spans="1:7" ht="18" x14ac:dyDescent="0.2">
      <c r="A142" s="25"/>
      <c r="B142" s="26"/>
      <c r="C142" s="70"/>
      <c r="D142" s="69"/>
      <c r="G142" s="23"/>
    </row>
    <row r="143" spans="1:7" ht="27.75" customHeight="1" x14ac:dyDescent="0.2">
      <c r="A143" s="25"/>
      <c r="B143" s="26"/>
      <c r="C143" s="73" t="s">
        <v>66</v>
      </c>
      <c r="D143" s="72" t="s">
        <v>47</v>
      </c>
      <c r="G143" s="23"/>
    </row>
    <row r="144" spans="1:7" ht="22.5" customHeight="1" x14ac:dyDescent="0.2">
      <c r="A144" s="71"/>
      <c r="B144" s="26" t="s">
        <v>48</v>
      </c>
      <c r="C144" s="73">
        <f>C31*(1-E31/F31)+C32*(1-E32/F32)</f>
        <v>0.17524731956338285</v>
      </c>
      <c r="D144" s="73">
        <f>B38+B50</f>
        <v>0.4</v>
      </c>
      <c r="G144" s="23"/>
    </row>
    <row r="145" spans="1:7" ht="22.5" customHeight="1" x14ac:dyDescent="0.2">
      <c r="A145" s="25"/>
      <c r="B145" s="26" t="s">
        <v>49</v>
      </c>
      <c r="C145" s="73">
        <f>B63*(1-C63/D63)</f>
        <v>2.387075718015666E-2</v>
      </c>
      <c r="D145" s="73">
        <f>B63</f>
        <v>0.05</v>
      </c>
      <c r="G145" s="23"/>
    </row>
    <row r="146" spans="1:7" ht="22.5" customHeight="1" x14ac:dyDescent="0.2">
      <c r="A146" s="25"/>
      <c r="B146" s="26" t="s">
        <v>50</v>
      </c>
      <c r="C146" s="73">
        <f>B74*(1-C74/D74)</f>
        <v>7.319672131147538E-2</v>
      </c>
      <c r="D146" s="73">
        <f>B74</f>
        <v>0.15</v>
      </c>
      <c r="G146" s="23"/>
    </row>
    <row r="147" spans="1:7" ht="22.5" customHeight="1" x14ac:dyDescent="0.2">
      <c r="A147" s="25"/>
      <c r="B147" s="26" t="s">
        <v>51</v>
      </c>
      <c r="C147" s="73">
        <f>(1-C21/D21)*B86+(1-(C21*C22)/(D21*D22))*B87+(1-C23/D23)*B88+(1-(C23*C24)/(D23*D24))*B89+(1-C25/D25)*B90+(1-(C25*C26)/(D25*D26))*B91</f>
        <v>0.11976243750000001</v>
      </c>
      <c r="D147" s="73">
        <f>B85</f>
        <v>0.15000000000000002</v>
      </c>
      <c r="G147" s="23"/>
    </row>
    <row r="148" spans="1:7" ht="22.5" customHeight="1" x14ac:dyDescent="0.2">
      <c r="A148" s="25"/>
      <c r="B148" s="26" t="s">
        <v>54</v>
      </c>
      <c r="C148" s="73">
        <f>B96*(1-C96/D96)+B97*(1-C97/D97)</f>
        <v>4.1342162554426708E-2</v>
      </c>
      <c r="D148" s="73">
        <f>B95</f>
        <v>0.1</v>
      </c>
      <c r="G148" s="23"/>
    </row>
    <row r="149" spans="1:7" ht="22.5" customHeight="1" x14ac:dyDescent="0.2">
      <c r="A149" s="25"/>
      <c r="B149" s="26" t="s">
        <v>52</v>
      </c>
      <c r="C149" s="73">
        <f>B111*(1-C111/D111)</f>
        <v>4.2094656488549612E-2</v>
      </c>
      <c r="D149" s="73">
        <f>B111</f>
        <v>0.1</v>
      </c>
      <c r="G149" s="23"/>
    </row>
    <row r="150" spans="1:7" ht="22.5" customHeight="1" x14ac:dyDescent="0.2">
      <c r="A150" s="25"/>
      <c r="B150" s="26" t="s">
        <v>53</v>
      </c>
      <c r="C150" s="73">
        <f>B126*(1-C126/D126)</f>
        <v>2.6943005181347152E-2</v>
      </c>
      <c r="D150" s="73">
        <f>B126</f>
        <v>0.05</v>
      </c>
      <c r="G150" s="23"/>
    </row>
    <row r="151" spans="1:7" ht="18" x14ac:dyDescent="0.2">
      <c r="A151" s="25"/>
      <c r="B151" s="71"/>
      <c r="D151" s="32"/>
      <c r="G151" s="23"/>
    </row>
    <row r="152" spans="1:7" ht="18" x14ac:dyDescent="0.2">
      <c r="A152" s="25"/>
      <c r="D152" s="32"/>
      <c r="G152" s="23"/>
    </row>
    <row r="153" spans="1:7" x14ac:dyDescent="0.2">
      <c r="E153" s="27"/>
    </row>
    <row r="156" spans="1:7" ht="15" x14ac:dyDescent="0.2">
      <c r="A156" s="12" t="s">
        <v>11</v>
      </c>
      <c r="E156" s="28"/>
    </row>
  </sheetData>
  <sheetProtection selectLockedCells="1"/>
  <mergeCells count="14">
    <mergeCell ref="B1:G1"/>
    <mergeCell ref="A4:A16"/>
    <mergeCell ref="A38:A47"/>
    <mergeCell ref="A31:A32"/>
    <mergeCell ref="A30:B30"/>
    <mergeCell ref="A21:A26"/>
    <mergeCell ref="A63:A70"/>
    <mergeCell ref="A50:A59"/>
    <mergeCell ref="A128:A136"/>
    <mergeCell ref="A113:A121"/>
    <mergeCell ref="A110:A112"/>
    <mergeCell ref="A125:A127"/>
    <mergeCell ref="A74:A81"/>
    <mergeCell ref="A101:A106"/>
  </mergeCells>
  <conditionalFormatting sqref="D28">
    <cfRule type="cellIs" dxfId="0" priority="7" stopIfTrue="1" operator="lessThan">
      <formula>0</formula>
    </cfRule>
  </conditionalFormatting>
  <printOptions horizontalCentered="1"/>
  <pageMargins left="0.11805555555555555" right="0.11805555555555555" top="0.31527777777777777" bottom="0.31527777777777777" header="0.51180555555555551" footer="0.51180555555555551"/>
  <pageSetup paperSize="8" scale="60" firstPageNumber="0" fitToHeight="2" orientation="portrait" horizontalDpi="300" verticalDpi="300" r:id="rId1"/>
  <headerFooter alignWithMargins="0"/>
  <ignoredErrors>
    <ignoredError sqref="E22 E2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Economica</vt:lpstr>
      <vt:lpstr>Economica!Area_stampa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2017-08-23T14:23:18Z</dcterms:created>
  <dcterms:modified xsi:type="dcterms:W3CDTF">2017-08-23T14:23:34Z</dcterms:modified>
</cp:coreProperties>
</file>